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4235" windowHeight="7680" activeTab="0"/>
  </bookViews>
  <sheets>
    <sheet name="ВС" sheetId="1" r:id="rId1"/>
    <sheet name="ВС смета" sheetId="2" r:id="rId2"/>
    <sheet name="ВО" sheetId="3" r:id="rId3"/>
    <sheet name="ВО смета" sheetId="4" r:id="rId4"/>
    <sheet name="ТС" sheetId="5" r:id="rId5"/>
    <sheet name="ТС смета" sheetId="6" r:id="rId6"/>
    <sheet name="Лист2" sheetId="7" r:id="rId7"/>
  </sheets>
  <definedNames/>
  <calcPr fullCalcOnLoad="1"/>
</workbook>
</file>

<file path=xl/sharedStrings.xml><?xml version="1.0" encoding="utf-8"?>
<sst xmlns="http://schemas.openxmlformats.org/spreadsheetml/2006/main" count="559" uniqueCount="202">
  <si>
    <t>Тариф на холодную воду, руб/м3</t>
  </si>
  <si>
    <t>Наименование регулирующего органа, принявшего решение</t>
  </si>
  <si>
    <t>Срок действия принятого тарифа</t>
  </si>
  <si>
    <t>Источник опубликования</t>
  </si>
  <si>
    <t>Показатель</t>
  </si>
  <si>
    <t>по приборам учета</t>
  </si>
  <si>
    <t>по нормативам потребления (расчетным методом)</t>
  </si>
  <si>
    <t>Наименование организации</t>
  </si>
  <si>
    <t>ИНН</t>
  </si>
  <si>
    <t>КПП</t>
  </si>
  <si>
    <t>Местонахождение (адрес)</t>
  </si>
  <si>
    <t>Отчетный период</t>
  </si>
  <si>
    <t>расходы на оплату покупной холодной воды, приобретаемой для других организаций для последующей передачи потребителям</t>
  </si>
  <si>
    <t>расходы на покупаемую электрическую энергию (мощность), потребляемую оборудованием, используемом в технологическом процессе</t>
  </si>
  <si>
    <t>средневзвешенная стоимость 1кВт•ч</t>
  </si>
  <si>
    <t xml:space="preserve">объем приобретения </t>
  </si>
  <si>
    <t>расходы на химреагенты, используемые в технологическом процессе</t>
  </si>
  <si>
    <t>расходы на оплату труда и отчисления на социальные нужды основного производственного персонала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</si>
  <si>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</si>
  <si>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</t>
  </si>
  <si>
    <t xml:space="preserve">расходы на оплату труда и отчисления на социальные нужды </t>
  </si>
  <si>
    <t>общехозяйственные (управленческие) расходы, в том числе</t>
  </si>
  <si>
    <t>расходы на оплату труда и отчисления на социальные нужды</t>
  </si>
  <si>
    <t xml:space="preserve">расходы на ремонт (капитальный и текущий) основных производственных средств </t>
  </si>
  <si>
    <t xml:space="preserve"> </t>
  </si>
  <si>
    <t>Атрибуты решения по принятому тарифу на холодную воду(наименование, дата, номер)</t>
  </si>
  <si>
    <t>Наименование показателей</t>
  </si>
  <si>
    <t xml:space="preserve">к постановлению </t>
  </si>
  <si>
    <t>Государственного комитета</t>
  </si>
  <si>
    <t>"Единый тарифный орган</t>
  </si>
  <si>
    <t>Челябинской области"</t>
  </si>
  <si>
    <t>Форма 1. Информация о тарифе на холодную воду и надбавках к тарифам на холодную воду</t>
  </si>
  <si>
    <t>№</t>
  </si>
  <si>
    <t>Единица измерения</t>
  </si>
  <si>
    <t>тыс.руб.</t>
  </si>
  <si>
    <t>2</t>
  </si>
  <si>
    <t>руб./кВт.ч</t>
  </si>
  <si>
    <t>тыс.кВт.ч</t>
  </si>
  <si>
    <t>3</t>
  </si>
  <si>
    <t>6</t>
  </si>
  <si>
    <t>7</t>
  </si>
  <si>
    <t>Валовая прибыль  от продажи товаров и услуг</t>
  </si>
  <si>
    <t>тыс. м3</t>
  </si>
  <si>
    <t>%</t>
  </si>
  <si>
    <t>человек</t>
  </si>
  <si>
    <t>тыс. кВт•ч или тыс. м3</t>
  </si>
  <si>
    <t>штук</t>
  </si>
  <si>
    <t>км</t>
  </si>
  <si>
    <t>Объем поднятой воды</t>
  </si>
  <si>
    <t>Объем покупной воды</t>
  </si>
  <si>
    <t>Потери воды в сетях</t>
  </si>
  <si>
    <t xml:space="preserve">Объем воды, пропущенной через очистные сооружения </t>
  </si>
  <si>
    <t xml:space="preserve">Объем отпущенной потребителям воды </t>
  </si>
  <si>
    <t>Протяженность водопроводных сетей (в однотрубном исчислении)</t>
  </si>
  <si>
    <t>Количество скважин</t>
  </si>
  <si>
    <t>Количество подкачивающих насосных станций</t>
  </si>
  <si>
    <t>Среднесписочная численность основного производственного персонала</t>
  </si>
  <si>
    <t>Удельный расход электроэнергии на подачу воды в сеть</t>
  </si>
  <si>
    <t>8</t>
  </si>
  <si>
    <t>9</t>
  </si>
  <si>
    <t>9.1</t>
  </si>
  <si>
    <t>9.2</t>
  </si>
  <si>
    <t>10</t>
  </si>
  <si>
    <t>11</t>
  </si>
  <si>
    <t>12</t>
  </si>
  <si>
    <t>13</t>
  </si>
  <si>
    <t>14</t>
  </si>
  <si>
    <t>15</t>
  </si>
  <si>
    <t>16</t>
  </si>
  <si>
    <t xml:space="preserve">Расход воды на собственные, в том числе хозяйственно-сбытовые, нужды </t>
  </si>
  <si>
    <t>17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</si>
  <si>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</si>
  <si>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Форма 3. Информация о плановых затратах организации</t>
  </si>
  <si>
    <t>1</t>
  </si>
  <si>
    <t>Себестоимость производимых товаров (оказываемых услуг)  - всего</t>
  </si>
  <si>
    <t>в том числе: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</si>
  <si>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</si>
  <si>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</si>
  <si>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</si>
  <si>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</si>
  <si>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</si>
  <si>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</si>
  <si>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</si>
  <si>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</si>
  <si>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</si>
  <si>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Необходимая валовая выручка</t>
  </si>
  <si>
    <t>Показатель использования производственных объектов (по объему перекачки) по отношению к пиковому дню отчетного года (процентов)</t>
  </si>
  <si>
    <t>от 18 августа 2010г. № 27/3</t>
  </si>
  <si>
    <t xml:space="preserve">Приложение  3 </t>
  </si>
  <si>
    <t xml:space="preserve"> Государственный комитет "Единый тарифный орган Челябинской области"                                   </t>
  </si>
  <si>
    <t>с 1.07.2012г. по 31.08.2012г.</t>
  </si>
  <si>
    <t>с 1.09.2012г. по 31.12.2012г.</t>
  </si>
  <si>
    <t>с 1.01.2012г. по 30.06.2012г.</t>
  </si>
  <si>
    <t>Период действия</t>
  </si>
  <si>
    <t>Оказание услуг в сфере холодного водоснабжения - подъем воды, очистка воды, транспортировка воды</t>
  </si>
  <si>
    <t xml:space="preserve">Вид деятельности организации  </t>
  </si>
  <si>
    <t xml:space="preserve">с 1.01.2012г.  </t>
  </si>
  <si>
    <t>с 1.09.2012г.*</t>
  </si>
  <si>
    <t>с  1.07.2012г.*</t>
  </si>
  <si>
    <t>*  - затраты приняты условно годовыми</t>
  </si>
  <si>
    <t xml:space="preserve"> налоги</t>
  </si>
  <si>
    <t>Форма 1. Информация о тарифе на водоотведение</t>
  </si>
  <si>
    <t>Тариф на водоотведение  , руб/м3</t>
  </si>
  <si>
    <t>Водоотведение и очистка сточных вод</t>
  </si>
  <si>
    <t>Себестоимость производимых товаров (оказываемых услуг)</t>
  </si>
  <si>
    <t>расходы на оплату услуг по перекачку и очистке сточных вод другими организациями</t>
  </si>
  <si>
    <t>расходы на покупаемую электрическую энергию (мощность), потребляемую оборудованием, используемым в технологическом процессе</t>
  </si>
  <si>
    <t>расходы на ремонт (капитальный и текущий) основных производственных средств</t>
  </si>
  <si>
    <t>1.10</t>
  </si>
  <si>
    <t>4</t>
  </si>
  <si>
    <t xml:space="preserve">Объем сточных вод, принятых от потребителей оказываемых услуг </t>
  </si>
  <si>
    <t>5</t>
  </si>
  <si>
    <t xml:space="preserve">Объем сточных вод, принятых от других регулируемых организаций в сфере водоотведения и (или) очистки сточных вод </t>
  </si>
  <si>
    <t xml:space="preserve">Объем сточных вод, пропущенных через очистные сооружения </t>
  </si>
  <si>
    <t>Протяженность канализационных сетей (в однотрубном исчислении)</t>
  </si>
  <si>
    <t>Количество насосных станций и очистных сооружений</t>
  </si>
  <si>
    <t>Саткинский психоневрологический интернат</t>
  </si>
  <si>
    <t>Постановление  от 30.11.2011г. № 42/113</t>
  </si>
  <si>
    <t>Постановление  от 30.11.2011г. № 42/114</t>
  </si>
  <si>
    <t>Постановление  от 30.11.2011г. № 42/115</t>
  </si>
  <si>
    <t>Форма 1. Информация о тарифе на тепловую энергию и надбавках к  тарифу на тепловую энергию</t>
  </si>
  <si>
    <t xml:space="preserve">Постановление  от 30.11.2011г. №  </t>
  </si>
  <si>
    <t>Тариф на тепловую энергию, руб/Гкал</t>
  </si>
  <si>
    <t>Производство, передача и сбыт тепловой энергии</t>
  </si>
  <si>
    <t>Затраты на покупную тепловую энергию (мощность)</t>
  </si>
  <si>
    <t>Затраты на топливо всего, в том числе:</t>
  </si>
  <si>
    <t>2.1</t>
  </si>
  <si>
    <t>Уголь</t>
  </si>
  <si>
    <t>цена топлива</t>
  </si>
  <si>
    <t>объем топлива</t>
  </si>
  <si>
    <t>способ приобретения</t>
  </si>
  <si>
    <t>2.2</t>
  </si>
  <si>
    <t>Газ природный - всего</t>
  </si>
  <si>
    <t>средняя цена топлива с учетом нерегулируемой цены</t>
  </si>
  <si>
    <t>2.2.1</t>
  </si>
  <si>
    <t>Газ по регулируемой цене</t>
  </si>
  <si>
    <t xml:space="preserve">цена топлива </t>
  </si>
  <si>
    <t xml:space="preserve">объем топлива </t>
  </si>
  <si>
    <t>2.2.2</t>
  </si>
  <si>
    <t>Газ по нерегулируемой цене</t>
  </si>
  <si>
    <t>2.3</t>
  </si>
  <si>
    <t>Газ сжиженный</t>
  </si>
  <si>
    <t>2.4</t>
  </si>
  <si>
    <t>Мазут</t>
  </si>
  <si>
    <t>2.5</t>
  </si>
  <si>
    <t>Прочие виды топлива (указать вид)</t>
  </si>
  <si>
    <t>Затраты на электрическую энергию (мощность), потребляемую оборудованием, используемым в технологическом процессе</t>
  </si>
  <si>
    <t>средневзвешенная стоимость 1кВт.ч</t>
  </si>
  <si>
    <t>Затраты на приобретение холодной воды, используемой в технологическом процессе</t>
  </si>
  <si>
    <t>Затраты на химреагенты, используемые в технологическом процессе</t>
  </si>
  <si>
    <t xml:space="preserve">Затраты на оплату труда и отчисления на социальные нужды основного производственного персонала </t>
  </si>
  <si>
    <t>Затраты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</si>
  <si>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</t>
  </si>
  <si>
    <t>Общехозяйственные (управленческие расходы)</t>
  </si>
  <si>
    <t>Расходы на ремонт (капитальный и текущий) основных производственных средств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</si>
  <si>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</si>
  <si>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Стоимость услуг организаций, оказывающих услуги по передаче тепловой энергии</t>
  </si>
  <si>
    <t>Итого расходы</t>
  </si>
  <si>
    <t xml:space="preserve">Валовая прибыль  </t>
  </si>
  <si>
    <t xml:space="preserve">Установленная тепловая мощность </t>
  </si>
  <si>
    <t>Присоединенная нагрузка</t>
  </si>
  <si>
    <t>18</t>
  </si>
  <si>
    <t>Объем вырабатываемой тепловой энергии</t>
  </si>
  <si>
    <t>19</t>
  </si>
  <si>
    <t>Объем покупаемой  тепловой энергии</t>
  </si>
  <si>
    <t>20</t>
  </si>
  <si>
    <t>Объем тепловой энергии, отпускаемой потребителям</t>
  </si>
  <si>
    <t>21</t>
  </si>
  <si>
    <t>22</t>
  </si>
  <si>
    <t xml:space="preserve">по нормативам потребления </t>
  </si>
  <si>
    <t>23</t>
  </si>
  <si>
    <t>Технологические потери тепловой энергии при передаче по тепловым сетям (процентов)</t>
  </si>
  <si>
    <t>24</t>
  </si>
  <si>
    <t xml:space="preserve">Протяженность магистральных сетей и тепловых вводов (в однотрубном исчислении) </t>
  </si>
  <si>
    <t>25</t>
  </si>
  <si>
    <t>Протяженность разводящих сетей (в однотрубном исчислении)</t>
  </si>
  <si>
    <t>26</t>
  </si>
  <si>
    <t>Количество теплоэлектростанций</t>
  </si>
  <si>
    <t>27</t>
  </si>
  <si>
    <t>Количество тепловых станций и котельных</t>
  </si>
  <si>
    <t>28</t>
  </si>
  <si>
    <t>Количество тепловых пунктов</t>
  </si>
  <si>
    <t>29</t>
  </si>
  <si>
    <t xml:space="preserve">Среднесписочная численность основного производственного персонала </t>
  </si>
  <si>
    <t>30</t>
  </si>
  <si>
    <t>Удельный расход  условного топлива на единицу тепловой энергии, отпускаемой в тепловую сеть</t>
  </si>
  <si>
    <t>31</t>
  </si>
  <si>
    <t>Удельный расход электрической энергии на единицу тепловой энергии, отпускаемой в тепловую сеть</t>
  </si>
  <si>
    <t>32</t>
  </si>
  <si>
    <t>Удельный расход холодной воды на единицу тепловой энергии, отпускаемой в тепловую сеть</t>
  </si>
  <si>
    <t>Гкал/ч</t>
  </si>
  <si>
    <t>тыс. Гкал</t>
  </si>
  <si>
    <t>кг у.т./Гкал</t>
  </si>
  <si>
    <t>тыс.кВт.ч/Гкал</t>
  </si>
  <si>
    <t>куб. м/Гкал</t>
  </si>
  <si>
    <t>тыс. руб.</t>
  </si>
  <si>
    <t>руб./т</t>
  </si>
  <si>
    <t>т</t>
  </si>
  <si>
    <t>руб./тыс.м3</t>
  </si>
  <si>
    <t>тыс.м3</t>
  </si>
  <si>
    <t>Челябинская обл., Саткинский район, п.Чулковка, ул.Центральная, 19</t>
  </si>
  <si>
    <t>WWW.СПНИ.РФ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</si>
</sst>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0"/>
    <numFmt numFmtId="166" formatCode="0.000000"/>
    <numFmt numFmtId="167" formatCode="0.00000"/>
    <numFmt numFmtId="168" formatCode="0.0000"/>
    <numFmt numFmtId="169" formatCode="0.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0"/>
      <color indexed="8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0"/>
      <color rgb="FFFF0000"/>
      <name val="Times New Roman"/>
      <family val="1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31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2" fillId="0" borderId="0">
      <alignment/>
      <protection/>
    </xf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110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vertical="top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0" fontId="45" fillId="0" borderId="0" xfId="0" applyFont="1" applyAlignment="1">
      <alignment/>
    </xf>
    <xf numFmtId="0" fontId="3" fillId="0" borderId="11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49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13" xfId="0" applyFont="1" applyFill="1" applyBorder="1" applyAlignment="1">
      <alignment vertical="top"/>
    </xf>
    <xf numFmtId="0" fontId="4" fillId="0" borderId="10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vertical="top" wrapText="1"/>
    </xf>
    <xf numFmtId="0" fontId="5" fillId="0" borderId="0" xfId="0" applyFont="1" applyFill="1" applyAlignment="1">
      <alignment vertical="top"/>
    </xf>
    <xf numFmtId="0" fontId="5" fillId="0" borderId="0" xfId="0" applyFont="1" applyFill="1" applyAlignment="1">
      <alignment/>
    </xf>
    <xf numFmtId="0" fontId="4" fillId="0" borderId="11" xfId="0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top" wrapText="1" indent="2"/>
    </xf>
    <xf numFmtId="164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left" vertical="top" wrapText="1" indent="4"/>
    </xf>
    <xf numFmtId="169" fontId="4" fillId="0" borderId="10" xfId="0" applyNumberFormat="1" applyFont="1" applyFill="1" applyBorder="1" applyAlignment="1">
      <alignment horizontal="center"/>
    </xf>
    <xf numFmtId="0" fontId="4" fillId="0" borderId="0" xfId="0" applyFont="1" applyFill="1" applyAlignment="1">
      <alignment vertical="top"/>
    </xf>
    <xf numFmtId="0" fontId="45" fillId="0" borderId="0" xfId="0" applyFont="1" applyAlignment="1">
      <alignment/>
    </xf>
    <xf numFmtId="0" fontId="45" fillId="0" borderId="0" xfId="0" applyFont="1" applyAlignment="1">
      <alignment/>
    </xf>
    <xf numFmtId="2" fontId="3" fillId="0" borderId="10" xfId="0" applyNumberFormat="1" applyFont="1" applyFill="1" applyBorder="1" applyAlignment="1">
      <alignment horizontal="center"/>
    </xf>
    <xf numFmtId="164" fontId="4" fillId="0" borderId="0" xfId="0" applyNumberFormat="1" applyFont="1" applyFill="1" applyAlignment="1">
      <alignment/>
    </xf>
    <xf numFmtId="0" fontId="3" fillId="0" borderId="0" xfId="0" applyFont="1" applyFill="1" applyAlignment="1">
      <alignment horizontal="left" vertical="center" wrapText="1"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center"/>
    </xf>
    <xf numFmtId="49" fontId="6" fillId="0" borderId="10" xfId="53" applyNumberFormat="1" applyFont="1" applyFill="1" applyBorder="1" applyAlignment="1" applyProtection="1">
      <alignment vertical="center" wrapText="1"/>
      <protection/>
    </xf>
    <xf numFmtId="0" fontId="6" fillId="0" borderId="10" xfId="0" applyFont="1" applyFill="1" applyBorder="1" applyAlignment="1">
      <alignment horizontal="left" vertical="top" wrapText="1" indent="2"/>
    </xf>
    <xf numFmtId="49" fontId="6" fillId="0" borderId="10" xfId="53" applyNumberFormat="1" applyFont="1" applyFill="1" applyBorder="1" applyAlignment="1" applyProtection="1">
      <alignment horizontal="left" vertical="center" wrapText="1" indent="1"/>
      <protection/>
    </xf>
    <xf numFmtId="0" fontId="6" fillId="0" borderId="10" xfId="0" applyFont="1" applyFill="1" applyBorder="1" applyAlignment="1">
      <alignment horizontal="left" vertical="top" wrapText="1" indent="4"/>
    </xf>
    <xf numFmtId="49" fontId="4" fillId="0" borderId="10" xfId="0" applyNumberFormat="1" applyFont="1" applyBorder="1" applyAlignment="1">
      <alignment horizontal="center"/>
    </xf>
    <xf numFmtId="0" fontId="4" fillId="0" borderId="10" xfId="0" applyFont="1" applyFill="1" applyBorder="1" applyAlignment="1">
      <alignment horizontal="left" vertical="center" wrapText="1" indent="2"/>
    </xf>
    <xf numFmtId="0" fontId="4" fillId="0" borderId="10" xfId="0" applyFont="1" applyFill="1" applyBorder="1" applyAlignment="1">
      <alignment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/>
    </xf>
    <xf numFmtId="0" fontId="4" fillId="32" borderId="10" xfId="0" applyFont="1" applyFill="1" applyBorder="1" applyAlignment="1">
      <alignment horizontal="center"/>
    </xf>
    <xf numFmtId="0" fontId="46" fillId="0" borderId="10" xfId="0" applyFont="1" applyFill="1" applyBorder="1" applyAlignment="1">
      <alignment horizontal="center"/>
    </xf>
    <xf numFmtId="164" fontId="4" fillId="32" borderId="10" xfId="0" applyNumberFormat="1" applyFont="1" applyFill="1" applyBorder="1" applyAlignment="1">
      <alignment horizontal="center"/>
    </xf>
    <xf numFmtId="164" fontId="46" fillId="0" borderId="10" xfId="0" applyNumberFormat="1" applyFont="1" applyFill="1" applyBorder="1" applyAlignment="1">
      <alignment horizontal="center"/>
    </xf>
    <xf numFmtId="2" fontId="46" fillId="0" borderId="10" xfId="0" applyNumberFormat="1" applyFont="1" applyFill="1" applyBorder="1" applyAlignment="1">
      <alignment horizontal="center"/>
    </xf>
    <xf numFmtId="0" fontId="31" fillId="32" borderId="13" xfId="42" applyFill="1" applyBorder="1" applyAlignment="1">
      <alignment horizontal="center" wrapText="1"/>
    </xf>
    <xf numFmtId="0" fontId="45" fillId="32" borderId="14" xfId="0" applyFont="1" applyFill="1" applyBorder="1" applyAlignment="1">
      <alignment horizontal="center" wrapText="1"/>
    </xf>
    <xf numFmtId="0" fontId="45" fillId="32" borderId="15" xfId="0" applyFont="1" applyFill="1" applyBorder="1" applyAlignment="1">
      <alignment horizontal="center" wrapText="1"/>
    </xf>
    <xf numFmtId="0" fontId="45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45" fillId="32" borderId="13" xfId="0" applyFont="1" applyFill="1" applyBorder="1" applyAlignment="1">
      <alignment horizontal="center"/>
    </xf>
    <xf numFmtId="0" fontId="45" fillId="32" borderId="14" xfId="0" applyFont="1" applyFill="1" applyBorder="1" applyAlignment="1">
      <alignment horizontal="center"/>
    </xf>
    <xf numFmtId="0" fontId="45" fillId="32" borderId="15" xfId="0" applyFont="1" applyFill="1" applyBorder="1" applyAlignment="1">
      <alignment horizontal="center"/>
    </xf>
    <xf numFmtId="0" fontId="45" fillId="32" borderId="10" xfId="0" applyFont="1" applyFill="1" applyBorder="1" applyAlignment="1">
      <alignment horizontal="center" wrapText="1"/>
    </xf>
    <xf numFmtId="0" fontId="0" fillId="32" borderId="10" xfId="0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3" fillId="0" borderId="10" xfId="0" applyFont="1" applyFill="1" applyBorder="1" applyAlignment="1">
      <alignment horizontal="left" vertical="top"/>
    </xf>
    <xf numFmtId="0" fontId="3" fillId="0" borderId="13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center" wrapText="1"/>
    </xf>
    <xf numFmtId="0" fontId="45" fillId="0" borderId="0" xfId="0" applyFont="1" applyAlignment="1">
      <alignment/>
    </xf>
    <xf numFmtId="0" fontId="3" fillId="0" borderId="13" xfId="0" applyFont="1" applyFill="1" applyBorder="1" applyAlignment="1">
      <alignment horizontal="left" vertical="top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top"/>
    </xf>
    <xf numFmtId="0" fontId="47" fillId="0" borderId="14" xfId="0" applyFont="1" applyBorder="1" applyAlignment="1">
      <alignment horizontal="center"/>
    </xf>
    <xf numFmtId="0" fontId="47" fillId="0" borderId="15" xfId="0" applyFont="1" applyBorder="1" applyAlignment="1">
      <alignment horizontal="center"/>
    </xf>
    <xf numFmtId="0" fontId="4" fillId="32" borderId="13" xfId="0" applyFont="1" applyFill="1" applyBorder="1" applyAlignment="1">
      <alignment horizontal="center" vertical="top"/>
    </xf>
    <xf numFmtId="0" fontId="4" fillId="32" borderId="14" xfId="0" applyFont="1" applyFill="1" applyBorder="1" applyAlignment="1">
      <alignment horizontal="center" vertical="top"/>
    </xf>
    <xf numFmtId="0" fontId="4" fillId="32" borderId="15" xfId="0" applyFont="1" applyFill="1" applyBorder="1" applyAlignment="1">
      <alignment horizontal="center" vertical="top"/>
    </xf>
    <xf numFmtId="0" fontId="4" fillId="32" borderId="13" xfId="0" applyFont="1" applyFill="1" applyBorder="1" applyAlignment="1">
      <alignment horizontal="left" vertical="top" wrapText="1"/>
    </xf>
    <xf numFmtId="0" fontId="4" fillId="32" borderId="14" xfId="0" applyFont="1" applyFill="1" applyBorder="1" applyAlignment="1">
      <alignment horizontal="left" vertical="top" wrapText="1"/>
    </xf>
    <xf numFmtId="0" fontId="4" fillId="32" borderId="15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vertical="top" wrapText="1"/>
    </xf>
    <xf numFmtId="0" fontId="4" fillId="0" borderId="14" xfId="0" applyFont="1" applyFill="1" applyBorder="1" applyAlignment="1">
      <alignment vertical="top" wrapText="1"/>
    </xf>
    <xf numFmtId="0" fontId="4" fillId="0" borderId="15" xfId="0" applyFont="1" applyFill="1" applyBorder="1" applyAlignment="1">
      <alignment vertical="top" wrapText="1"/>
    </xf>
    <xf numFmtId="0" fontId="4" fillId="0" borderId="13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center" wrapText="1"/>
    </xf>
    <xf numFmtId="0" fontId="4" fillId="0" borderId="0" xfId="0" applyFont="1" applyFill="1" applyAlignment="1">
      <alignment horizontal="center" vertical="top"/>
    </xf>
    <xf numFmtId="0" fontId="4" fillId="0" borderId="0" xfId="0" applyFont="1" applyFill="1" applyAlignment="1">
      <alignment horizontal="center" vertical="center" wrapText="1"/>
    </xf>
    <xf numFmtId="0" fontId="45" fillId="0" borderId="13" xfId="0" applyFont="1" applyFill="1" applyBorder="1" applyAlignment="1">
      <alignment horizontal="center" wrapText="1"/>
    </xf>
    <xf numFmtId="0" fontId="45" fillId="0" borderId="14" xfId="0" applyFont="1" applyFill="1" applyBorder="1" applyAlignment="1">
      <alignment horizontal="center" wrapText="1"/>
    </xf>
    <xf numFmtId="0" fontId="45" fillId="0" borderId="15" xfId="0" applyFont="1" applyFill="1" applyBorder="1" applyAlignment="1">
      <alignment horizontal="center" wrapText="1"/>
    </xf>
    <xf numFmtId="0" fontId="47" fillId="0" borderId="15" xfId="0" applyFont="1" applyBorder="1" applyAlignment="1">
      <alignment/>
    </xf>
    <xf numFmtId="0" fontId="4" fillId="0" borderId="13" xfId="0" applyFont="1" applyFill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top" wrapText="1"/>
    </xf>
    <xf numFmtId="0" fontId="47" fillId="0" borderId="14" xfId="0" applyFont="1" applyBorder="1" applyAlignment="1">
      <alignment horizontal="center" wrapText="1"/>
    </xf>
    <xf numFmtId="0" fontId="47" fillId="0" borderId="15" xfId="0" applyFont="1" applyBorder="1" applyAlignment="1">
      <alignment horizontal="center" wrapText="1"/>
    </xf>
    <xf numFmtId="0" fontId="3" fillId="0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Тепло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&#1089;&#1087;&#1085;&#1080;.&#1088;&#1092;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1"/>
  <sheetViews>
    <sheetView tabSelected="1" zoomScalePageLayoutView="0" workbookViewId="0" topLeftCell="A4">
      <selection activeCell="C13" sqref="C13:E13"/>
    </sheetView>
  </sheetViews>
  <sheetFormatPr defaultColWidth="9.140625" defaultRowHeight="15"/>
  <cols>
    <col min="1" max="1" width="9.140625" style="3" customWidth="1"/>
    <col min="2" max="2" width="23.28125" style="3" customWidth="1"/>
    <col min="3" max="3" width="23.7109375" style="2" customWidth="1"/>
    <col min="4" max="4" width="24.28125" style="2" customWidth="1"/>
    <col min="5" max="5" width="22.8515625" style="2" customWidth="1"/>
    <col min="6" max="16384" width="9.140625" style="2" customWidth="1"/>
  </cols>
  <sheetData>
    <row r="1" ht="15.75">
      <c r="D1" s="2" t="s">
        <v>88</v>
      </c>
    </row>
    <row r="2" ht="15.75">
      <c r="D2" s="2" t="s">
        <v>27</v>
      </c>
    </row>
    <row r="3" ht="15.75">
      <c r="D3" s="2" t="s">
        <v>28</v>
      </c>
    </row>
    <row r="4" ht="15.75">
      <c r="D4" s="2" t="s">
        <v>29</v>
      </c>
    </row>
    <row r="5" ht="15.75">
      <c r="D5" s="2" t="s">
        <v>30</v>
      </c>
    </row>
    <row r="6" ht="15.75">
      <c r="D6" s="2" t="s">
        <v>87</v>
      </c>
    </row>
    <row r="7" spans="1:4" s="7" customFormat="1" ht="12.75" customHeight="1">
      <c r="A7" s="5"/>
      <c r="B7" s="5"/>
      <c r="C7" s="5"/>
      <c r="D7" s="5"/>
    </row>
    <row r="8" spans="1:5" ht="22.5" customHeight="1">
      <c r="A8" s="70" t="s">
        <v>31</v>
      </c>
      <c r="B8" s="70"/>
      <c r="C8" s="70"/>
      <c r="D8" s="70"/>
      <c r="E8" s="71"/>
    </row>
    <row r="9" spans="1:5" ht="14.25" customHeight="1">
      <c r="A9" s="4"/>
      <c r="B9" s="4"/>
      <c r="C9" s="4"/>
      <c r="D9" s="4"/>
      <c r="E9" s="8"/>
    </row>
    <row r="10" spans="1:5" ht="15.75">
      <c r="A10" s="66" t="s">
        <v>7</v>
      </c>
      <c r="B10" s="72"/>
      <c r="C10" s="56" t="s">
        <v>116</v>
      </c>
      <c r="D10" s="57"/>
      <c r="E10" s="57"/>
    </row>
    <row r="11" spans="1:5" ht="15.75">
      <c r="A11" s="66" t="s">
        <v>8</v>
      </c>
      <c r="B11" s="72"/>
      <c r="C11" s="58">
        <v>7417002405</v>
      </c>
      <c r="D11" s="59"/>
      <c r="E11" s="60"/>
    </row>
    <row r="12" spans="1:5" ht="15.75">
      <c r="A12" s="66" t="s">
        <v>9</v>
      </c>
      <c r="B12" s="72"/>
      <c r="C12" s="58">
        <v>741701001</v>
      </c>
      <c r="D12" s="59"/>
      <c r="E12" s="60"/>
    </row>
    <row r="13" spans="1:5" ht="19.5" customHeight="1">
      <c r="A13" s="66" t="s">
        <v>10</v>
      </c>
      <c r="B13" s="72"/>
      <c r="C13" s="61" t="s">
        <v>200</v>
      </c>
      <c r="D13" s="62"/>
      <c r="E13" s="62"/>
    </row>
    <row r="14" spans="1:5" ht="63.75" customHeight="1">
      <c r="A14" s="69" t="s">
        <v>25</v>
      </c>
      <c r="B14" s="69"/>
      <c r="C14" s="10" t="s">
        <v>117</v>
      </c>
      <c r="D14" s="10" t="s">
        <v>118</v>
      </c>
      <c r="E14" s="10" t="s">
        <v>119</v>
      </c>
    </row>
    <row r="15" spans="1:5" ht="39.75" customHeight="1">
      <c r="A15" s="69" t="s">
        <v>1</v>
      </c>
      <c r="B15" s="67"/>
      <c r="C15" s="63" t="s">
        <v>89</v>
      </c>
      <c r="D15" s="64"/>
      <c r="E15" s="65"/>
    </row>
    <row r="16" spans="1:5" ht="33.75" customHeight="1">
      <c r="A16" s="67" t="s">
        <v>2</v>
      </c>
      <c r="B16" s="68"/>
      <c r="C16" s="9" t="s">
        <v>92</v>
      </c>
      <c r="D16" s="9" t="s">
        <v>90</v>
      </c>
      <c r="E16" s="9" t="s">
        <v>91</v>
      </c>
    </row>
    <row r="17" spans="1:5" ht="32.25" customHeight="1">
      <c r="A17" s="66" t="s">
        <v>3</v>
      </c>
      <c r="B17" s="66"/>
      <c r="C17" s="53" t="s">
        <v>201</v>
      </c>
      <c r="D17" s="54"/>
      <c r="E17" s="55"/>
    </row>
    <row r="18" spans="1:5" ht="15.75" customHeight="1">
      <c r="A18" s="66" t="s">
        <v>0</v>
      </c>
      <c r="B18" s="66"/>
      <c r="C18" s="1">
        <v>15.48</v>
      </c>
      <c r="D18" s="1">
        <v>16.41</v>
      </c>
      <c r="E18" s="32">
        <v>17.3</v>
      </c>
    </row>
    <row r="19" spans="1:3" ht="9" customHeight="1">
      <c r="A19" s="2"/>
      <c r="B19" s="2"/>
      <c r="C19" s="6"/>
    </row>
    <row r="21" ht="15" customHeight="1">
      <c r="A21" s="2" t="s">
        <v>24</v>
      </c>
    </row>
  </sheetData>
  <sheetProtection/>
  <mergeCells count="16">
    <mergeCell ref="A18:B18"/>
    <mergeCell ref="A16:B16"/>
    <mergeCell ref="A14:B14"/>
    <mergeCell ref="A17:B17"/>
    <mergeCell ref="A8:E8"/>
    <mergeCell ref="A12:B12"/>
    <mergeCell ref="A15:B15"/>
    <mergeCell ref="A10:B10"/>
    <mergeCell ref="A11:B11"/>
    <mergeCell ref="A13:B13"/>
    <mergeCell ref="C17:E17"/>
    <mergeCell ref="C10:E10"/>
    <mergeCell ref="C11:E11"/>
    <mergeCell ref="C12:E12"/>
    <mergeCell ref="C13:E13"/>
    <mergeCell ref="C15:E15"/>
  </mergeCells>
  <hyperlinks>
    <hyperlink ref="C17" r:id="rId1" display="WWW.СПНИ.РФ"/>
  </hyperlinks>
  <printOptions/>
  <pageMargins left="0.54" right="0.2755905511811024" top="0.4330708661417323" bottom="0.1968503937007874" header="0.31496062992125984" footer="0.15748031496062992"/>
  <pageSetup fitToHeight="1" fitToWidth="1" horizontalDpi="600" verticalDpi="600" orientation="portrait" paperSize="9" scale="91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zoomScalePageLayoutView="0" workbookViewId="0" topLeftCell="A23">
      <selection activeCell="C7" sqref="C7:D7"/>
    </sheetView>
  </sheetViews>
  <sheetFormatPr defaultColWidth="9.140625" defaultRowHeight="15"/>
  <cols>
    <col min="1" max="1" width="5.140625" style="11" customWidth="1"/>
    <col min="2" max="2" width="73.8515625" style="29" customWidth="1"/>
    <col min="3" max="3" width="11.00390625" style="29" customWidth="1"/>
    <col min="4" max="5" width="11.57421875" style="12" customWidth="1"/>
    <col min="6" max="6" width="11.00390625" style="12" customWidth="1"/>
    <col min="7" max="16384" width="9.140625" style="12" customWidth="1"/>
  </cols>
  <sheetData>
    <row r="1" spans="2:4" ht="24" customHeight="1" hidden="1">
      <c r="B1" s="96">
        <v>3</v>
      </c>
      <c r="C1" s="96"/>
      <c r="D1" s="96"/>
    </row>
    <row r="2" spans="2:4" ht="32.25" customHeight="1">
      <c r="B2" s="97" t="s">
        <v>72</v>
      </c>
      <c r="C2" s="97"/>
      <c r="D2" s="97"/>
    </row>
    <row r="3" spans="2:6" ht="12.75">
      <c r="B3" s="13" t="s">
        <v>7</v>
      </c>
      <c r="C3" s="82" t="s">
        <v>116</v>
      </c>
      <c r="D3" s="83"/>
      <c r="E3" s="83"/>
      <c r="F3" s="84"/>
    </row>
    <row r="4" spans="2:6" ht="12.75" customHeight="1">
      <c r="B4" s="13" t="s">
        <v>8</v>
      </c>
      <c r="C4" s="85">
        <v>7417002405</v>
      </c>
      <c r="D4" s="86"/>
      <c r="E4" s="86"/>
      <c r="F4" s="87"/>
    </row>
    <row r="5" spans="2:6" ht="12.75" customHeight="1">
      <c r="B5" s="13" t="s">
        <v>9</v>
      </c>
      <c r="C5" s="85">
        <v>741701001</v>
      </c>
      <c r="D5" s="86"/>
      <c r="E5" s="86"/>
      <c r="F5" s="87"/>
    </row>
    <row r="6" spans="2:6" ht="26.25" customHeight="1">
      <c r="B6" s="13" t="s">
        <v>10</v>
      </c>
      <c r="C6" s="88" t="str">
        <f>ВО!$C$13</f>
        <v>Челябинская обл., Саткинский район, п.Чулковка, ул.Центральная, 19</v>
      </c>
      <c r="D6" s="89"/>
      <c r="E6" s="89"/>
      <c r="F6" s="90"/>
    </row>
    <row r="7" spans="2:6" ht="48" customHeight="1">
      <c r="B7" s="13" t="s">
        <v>11</v>
      </c>
      <c r="C7" s="94" t="s">
        <v>92</v>
      </c>
      <c r="D7" s="95"/>
      <c r="E7" s="14" t="s">
        <v>90</v>
      </c>
      <c r="F7" s="14" t="s">
        <v>91</v>
      </c>
    </row>
    <row r="8" spans="2:6" ht="34.5" customHeight="1">
      <c r="B8" s="15" t="s">
        <v>95</v>
      </c>
      <c r="C8" s="91" t="s">
        <v>94</v>
      </c>
      <c r="D8" s="92"/>
      <c r="E8" s="92"/>
      <c r="F8" s="93"/>
    </row>
    <row r="9" spans="2:4" ht="12.75">
      <c r="B9" s="16"/>
      <c r="C9" s="16"/>
      <c r="D9" s="17"/>
    </row>
    <row r="10" spans="1:6" ht="15.75" customHeight="1">
      <c r="A10" s="76" t="s">
        <v>32</v>
      </c>
      <c r="B10" s="78" t="s">
        <v>26</v>
      </c>
      <c r="C10" s="80" t="s">
        <v>33</v>
      </c>
      <c r="D10" s="73" t="s">
        <v>93</v>
      </c>
      <c r="E10" s="74"/>
      <c r="F10" s="75"/>
    </row>
    <row r="11" spans="1:6" ht="20.25" customHeight="1">
      <c r="A11" s="77"/>
      <c r="B11" s="79"/>
      <c r="C11" s="81"/>
      <c r="D11" s="14" t="s">
        <v>96</v>
      </c>
      <c r="E11" s="14" t="s">
        <v>98</v>
      </c>
      <c r="F11" s="14" t="s">
        <v>97</v>
      </c>
    </row>
    <row r="12" spans="1:10" ht="18.75" customHeight="1">
      <c r="A12" s="19" t="s">
        <v>73</v>
      </c>
      <c r="B12" s="20" t="s">
        <v>74</v>
      </c>
      <c r="C12" s="18" t="s">
        <v>34</v>
      </c>
      <c r="D12" s="21">
        <v>1513.1</v>
      </c>
      <c r="E12" s="26">
        <v>1608</v>
      </c>
      <c r="F12" s="21">
        <v>1698.9</v>
      </c>
      <c r="H12" s="33">
        <f>D15+D18+D19+D20+D21+D23+D25+D27</f>
        <v>1513.039</v>
      </c>
      <c r="I12" s="33">
        <f>E15+E18+E19+E20+E21+E23+E25+E27</f>
        <v>1608.039</v>
      </c>
      <c r="J12" s="33">
        <f>F15+F18+F19+F20+F21+F23+F25+F27</f>
        <v>1698.939</v>
      </c>
    </row>
    <row r="13" spans="1:6" ht="15.75" customHeight="1">
      <c r="A13" s="22"/>
      <c r="B13" s="23" t="s">
        <v>75</v>
      </c>
      <c r="C13" s="24"/>
      <c r="D13" s="21"/>
      <c r="E13" s="21"/>
      <c r="F13" s="21"/>
    </row>
    <row r="14" spans="1:6" ht="30" customHeight="1">
      <c r="A14" s="22" t="s">
        <v>76</v>
      </c>
      <c r="B14" s="25" t="s">
        <v>12</v>
      </c>
      <c r="C14" s="24" t="s">
        <v>34</v>
      </c>
      <c r="D14" s="21"/>
      <c r="E14" s="21"/>
      <c r="F14" s="21"/>
    </row>
    <row r="15" spans="1:6" ht="30.75" customHeight="1">
      <c r="A15" s="22" t="s">
        <v>77</v>
      </c>
      <c r="B15" s="25" t="s">
        <v>13</v>
      </c>
      <c r="C15" s="24" t="s">
        <v>34</v>
      </c>
      <c r="D15" s="21">
        <v>238.4</v>
      </c>
      <c r="E15" s="21">
        <v>257.5</v>
      </c>
      <c r="F15" s="26">
        <v>257.5</v>
      </c>
    </row>
    <row r="16" spans="1:6" ht="12.75">
      <c r="A16" s="22"/>
      <c r="B16" s="27" t="s">
        <v>14</v>
      </c>
      <c r="C16" s="24" t="s">
        <v>36</v>
      </c>
      <c r="D16" s="28">
        <f>D15/D17</f>
        <v>1.9702479338842975</v>
      </c>
      <c r="E16" s="28">
        <f>E15/E17</f>
        <v>2.128099173553719</v>
      </c>
      <c r="F16" s="28">
        <f>F15/F17</f>
        <v>2.128099173553719</v>
      </c>
    </row>
    <row r="17" spans="1:6" ht="12.75">
      <c r="A17" s="22"/>
      <c r="B17" s="27" t="s">
        <v>15</v>
      </c>
      <c r="C17" s="24" t="s">
        <v>37</v>
      </c>
      <c r="D17" s="21">
        <v>121</v>
      </c>
      <c r="E17" s="21">
        <v>121</v>
      </c>
      <c r="F17" s="21">
        <v>121</v>
      </c>
    </row>
    <row r="18" spans="1:6" ht="17.25" customHeight="1">
      <c r="A18" s="22" t="s">
        <v>78</v>
      </c>
      <c r="B18" s="25" t="s">
        <v>16</v>
      </c>
      <c r="C18" s="24" t="s">
        <v>34</v>
      </c>
      <c r="D18" s="26">
        <v>2</v>
      </c>
      <c r="E18" s="21">
        <v>2.1</v>
      </c>
      <c r="F18" s="21">
        <v>2.1</v>
      </c>
    </row>
    <row r="19" spans="1:6" ht="32.25" customHeight="1">
      <c r="A19" s="22" t="s">
        <v>79</v>
      </c>
      <c r="B19" s="25" t="s">
        <v>17</v>
      </c>
      <c r="C19" s="24" t="s">
        <v>34</v>
      </c>
      <c r="D19" s="21">
        <f>663.8+227</f>
        <v>890.8</v>
      </c>
      <c r="E19" s="21">
        <f>706.3+241.5</f>
        <v>947.8</v>
      </c>
      <c r="F19" s="21">
        <f>774+264.7</f>
        <v>1038.7</v>
      </c>
    </row>
    <row r="20" spans="1:6" ht="31.5" customHeight="1">
      <c r="A20" s="22" t="s">
        <v>80</v>
      </c>
      <c r="B20" s="25" t="s">
        <v>18</v>
      </c>
      <c r="C20" s="24" t="s">
        <v>34</v>
      </c>
      <c r="D20" s="21">
        <v>2.539</v>
      </c>
      <c r="E20" s="21">
        <v>2.539</v>
      </c>
      <c r="F20" s="21">
        <v>2.539</v>
      </c>
    </row>
    <row r="21" spans="1:6" ht="18.75" customHeight="1">
      <c r="A21" s="22" t="s">
        <v>81</v>
      </c>
      <c r="B21" s="25" t="s">
        <v>19</v>
      </c>
      <c r="C21" s="24" t="s">
        <v>34</v>
      </c>
      <c r="D21" s="21">
        <v>104.3</v>
      </c>
      <c r="E21" s="21">
        <v>109.6</v>
      </c>
      <c r="F21" s="21">
        <v>109.6</v>
      </c>
    </row>
    <row r="22" spans="1:6" ht="18.75" customHeight="1">
      <c r="A22" s="22"/>
      <c r="B22" s="27" t="s">
        <v>20</v>
      </c>
      <c r="C22" s="24" t="s">
        <v>34</v>
      </c>
      <c r="D22" s="26">
        <v>0</v>
      </c>
      <c r="E22" s="26">
        <v>0</v>
      </c>
      <c r="F22" s="21">
        <v>0</v>
      </c>
    </row>
    <row r="23" spans="1:6" ht="18.75" customHeight="1">
      <c r="A23" s="22" t="s">
        <v>82</v>
      </c>
      <c r="B23" s="25" t="s">
        <v>21</v>
      </c>
      <c r="C23" s="24" t="s">
        <v>34</v>
      </c>
      <c r="D23" s="21">
        <v>43.7</v>
      </c>
      <c r="E23" s="21">
        <v>46</v>
      </c>
      <c r="F23" s="26">
        <v>46</v>
      </c>
    </row>
    <row r="24" spans="1:6" ht="18.75" customHeight="1">
      <c r="A24" s="22"/>
      <c r="B24" s="27" t="s">
        <v>22</v>
      </c>
      <c r="C24" s="24" t="s">
        <v>34</v>
      </c>
      <c r="D24" s="21">
        <v>0</v>
      </c>
      <c r="E24" s="21">
        <v>0</v>
      </c>
      <c r="F24" s="21">
        <v>0</v>
      </c>
    </row>
    <row r="25" spans="1:6" ht="21" customHeight="1">
      <c r="A25" s="22" t="s">
        <v>83</v>
      </c>
      <c r="B25" s="25" t="s">
        <v>23</v>
      </c>
      <c r="C25" s="24" t="s">
        <v>34</v>
      </c>
      <c r="D25" s="21">
        <f>216+3.5</f>
        <v>219.5</v>
      </c>
      <c r="E25" s="21">
        <f>227+3.7</f>
        <v>230.7</v>
      </c>
      <c r="F25" s="21">
        <f>227+3.7</f>
        <v>230.7</v>
      </c>
    </row>
    <row r="26" spans="1:6" ht="32.25" customHeight="1">
      <c r="A26" s="22" t="s">
        <v>84</v>
      </c>
      <c r="B26" s="25" t="s">
        <v>71</v>
      </c>
      <c r="C26" s="24" t="s">
        <v>34</v>
      </c>
      <c r="D26" s="21" t="s">
        <v>24</v>
      </c>
      <c r="E26" s="21"/>
      <c r="F26" s="21"/>
    </row>
    <row r="27" spans="1:6" ht="19.5" customHeight="1">
      <c r="A27" s="22"/>
      <c r="B27" s="25" t="s">
        <v>100</v>
      </c>
      <c r="C27" s="24" t="s">
        <v>34</v>
      </c>
      <c r="D27" s="21">
        <v>11.8</v>
      </c>
      <c r="E27" s="21">
        <v>11.8</v>
      </c>
      <c r="F27" s="21">
        <v>11.8</v>
      </c>
    </row>
    <row r="28" spans="1:6" ht="18" customHeight="1">
      <c r="A28" s="22" t="s">
        <v>35</v>
      </c>
      <c r="B28" s="23" t="s">
        <v>41</v>
      </c>
      <c r="C28" s="24" t="s">
        <v>34</v>
      </c>
      <c r="D28" s="26">
        <f>D29-D12</f>
        <v>74.90000000000009</v>
      </c>
      <c r="E28" s="26">
        <f>E29-E12</f>
        <v>74.90000000000009</v>
      </c>
      <c r="F28" s="26">
        <f>F29-F12</f>
        <v>74.89999999999986</v>
      </c>
    </row>
    <row r="29" spans="1:6" ht="18" customHeight="1">
      <c r="A29" s="22" t="s">
        <v>38</v>
      </c>
      <c r="B29" s="23" t="s">
        <v>85</v>
      </c>
      <c r="C29" s="24" t="s">
        <v>34</v>
      </c>
      <c r="D29" s="26">
        <v>1588</v>
      </c>
      <c r="E29" s="26">
        <v>1682.9</v>
      </c>
      <c r="F29" s="26">
        <v>1773.8</v>
      </c>
    </row>
    <row r="30" spans="1:6" ht="18" customHeight="1">
      <c r="A30" s="22"/>
      <c r="B30" s="23"/>
      <c r="C30" s="23"/>
      <c r="D30" s="21"/>
      <c r="E30" s="21"/>
      <c r="F30" s="21"/>
    </row>
    <row r="31" spans="1:6" ht="12.75">
      <c r="A31" s="22" t="s">
        <v>39</v>
      </c>
      <c r="B31" s="23" t="s">
        <v>48</v>
      </c>
      <c r="C31" s="24" t="s">
        <v>42</v>
      </c>
      <c r="D31" s="48">
        <v>170</v>
      </c>
      <c r="E31" s="48">
        <v>170</v>
      </c>
      <c r="F31" s="48">
        <v>170</v>
      </c>
    </row>
    <row r="32" spans="1:6" ht="12.75">
      <c r="A32" s="22" t="s">
        <v>40</v>
      </c>
      <c r="B32" s="23" t="s">
        <v>49</v>
      </c>
      <c r="C32" s="24" t="s">
        <v>42</v>
      </c>
      <c r="D32" s="21"/>
      <c r="E32" s="21"/>
      <c r="F32" s="21"/>
    </row>
    <row r="33" spans="1:6" ht="18" customHeight="1">
      <c r="A33" s="22" t="s">
        <v>58</v>
      </c>
      <c r="B33" s="23" t="s">
        <v>51</v>
      </c>
      <c r="C33" s="24" t="s">
        <v>42</v>
      </c>
      <c r="D33" s="48">
        <v>170</v>
      </c>
      <c r="E33" s="48">
        <v>170</v>
      </c>
      <c r="F33" s="48">
        <v>170</v>
      </c>
    </row>
    <row r="34" spans="1:6" ht="19.5" customHeight="1">
      <c r="A34" s="22" t="s">
        <v>59</v>
      </c>
      <c r="B34" s="23" t="s">
        <v>52</v>
      </c>
      <c r="C34" s="24" t="s">
        <v>42</v>
      </c>
      <c r="D34" s="26">
        <v>121</v>
      </c>
      <c r="E34" s="26">
        <v>121</v>
      </c>
      <c r="F34" s="26">
        <v>121</v>
      </c>
    </row>
    <row r="35" spans="1:6" ht="12.75">
      <c r="A35" s="22" t="s">
        <v>60</v>
      </c>
      <c r="B35" s="25" t="s">
        <v>5</v>
      </c>
      <c r="C35" s="24" t="s">
        <v>42</v>
      </c>
      <c r="D35" s="21">
        <v>0</v>
      </c>
      <c r="E35" s="21">
        <v>0</v>
      </c>
      <c r="F35" s="21">
        <v>0</v>
      </c>
    </row>
    <row r="36" spans="1:6" ht="16.5" customHeight="1">
      <c r="A36" s="22" t="s">
        <v>61</v>
      </c>
      <c r="B36" s="25" t="s">
        <v>6</v>
      </c>
      <c r="C36" s="24" t="s">
        <v>42</v>
      </c>
      <c r="D36" s="26">
        <f>D34</f>
        <v>121</v>
      </c>
      <c r="E36" s="26">
        <f>E34</f>
        <v>121</v>
      </c>
      <c r="F36" s="26">
        <f>F34</f>
        <v>121</v>
      </c>
    </row>
    <row r="37" spans="1:6" ht="12.75">
      <c r="A37" s="22" t="s">
        <v>62</v>
      </c>
      <c r="B37" s="23" t="s">
        <v>50</v>
      </c>
      <c r="C37" s="24" t="s">
        <v>43</v>
      </c>
      <c r="D37" s="48">
        <v>0</v>
      </c>
      <c r="E37" s="48">
        <v>0</v>
      </c>
      <c r="F37" s="48">
        <v>0</v>
      </c>
    </row>
    <row r="38" spans="1:6" ht="18" customHeight="1">
      <c r="A38" s="22" t="s">
        <v>63</v>
      </c>
      <c r="B38" s="23" t="s">
        <v>53</v>
      </c>
      <c r="C38" s="24" t="s">
        <v>47</v>
      </c>
      <c r="D38" s="49">
        <v>2.5</v>
      </c>
      <c r="E38" s="49">
        <v>2.5</v>
      </c>
      <c r="F38" s="49">
        <v>2.5</v>
      </c>
    </row>
    <row r="39" spans="1:6" ht="12.75">
      <c r="A39" s="22" t="s">
        <v>64</v>
      </c>
      <c r="B39" s="23" t="s">
        <v>54</v>
      </c>
      <c r="C39" s="24" t="s">
        <v>46</v>
      </c>
      <c r="D39" s="49">
        <v>3</v>
      </c>
      <c r="E39" s="49">
        <v>3</v>
      </c>
      <c r="F39" s="49">
        <v>3</v>
      </c>
    </row>
    <row r="40" spans="1:6" ht="18.75" customHeight="1">
      <c r="A40" s="22" t="s">
        <v>65</v>
      </c>
      <c r="B40" s="23" t="s">
        <v>55</v>
      </c>
      <c r="C40" s="24" t="s">
        <v>46</v>
      </c>
      <c r="D40" s="48">
        <v>0</v>
      </c>
      <c r="E40" s="48">
        <v>0</v>
      </c>
      <c r="F40" s="48">
        <v>0</v>
      </c>
    </row>
    <row r="41" spans="1:6" ht="20.25" customHeight="1">
      <c r="A41" s="22" t="s">
        <v>66</v>
      </c>
      <c r="B41" s="23" t="s">
        <v>56</v>
      </c>
      <c r="C41" s="24" t="s">
        <v>44</v>
      </c>
      <c r="D41" s="49">
        <v>11</v>
      </c>
      <c r="E41" s="49">
        <v>11</v>
      </c>
      <c r="F41" s="49">
        <v>11</v>
      </c>
    </row>
    <row r="42" spans="1:6" ht="27" customHeight="1">
      <c r="A42" s="22" t="s">
        <v>67</v>
      </c>
      <c r="B42" s="23" t="s">
        <v>57</v>
      </c>
      <c r="C42" s="24" t="s">
        <v>45</v>
      </c>
      <c r="D42" s="21">
        <v>1</v>
      </c>
      <c r="E42" s="21">
        <v>1</v>
      </c>
      <c r="F42" s="21">
        <v>1</v>
      </c>
    </row>
    <row r="43" spans="1:6" ht="12.75">
      <c r="A43" s="22" t="s">
        <v>68</v>
      </c>
      <c r="B43" s="23" t="s">
        <v>69</v>
      </c>
      <c r="C43" s="24" t="s">
        <v>43</v>
      </c>
      <c r="D43" s="21">
        <v>109.8</v>
      </c>
      <c r="E43" s="21">
        <v>109.8</v>
      </c>
      <c r="F43" s="21">
        <v>109.8</v>
      </c>
    </row>
    <row r="44" spans="1:6" ht="31.5" customHeight="1">
      <c r="A44" s="22" t="s">
        <v>70</v>
      </c>
      <c r="B44" s="23" t="s">
        <v>86</v>
      </c>
      <c r="C44" s="24" t="s">
        <v>43</v>
      </c>
      <c r="D44" s="21">
        <v>0</v>
      </c>
      <c r="E44" s="21">
        <v>0</v>
      </c>
      <c r="F44" s="21">
        <v>0</v>
      </c>
    </row>
    <row r="46" spans="2:6" ht="12.75">
      <c r="B46" s="29" t="s">
        <v>99</v>
      </c>
      <c r="D46" s="29"/>
      <c r="E46" s="29"/>
      <c r="F46" s="29"/>
    </row>
    <row r="47" spans="4:6" ht="12.75">
      <c r="D47" s="29"/>
      <c r="E47" s="29"/>
      <c r="F47" s="29"/>
    </row>
  </sheetData>
  <sheetProtection/>
  <mergeCells count="12">
    <mergeCell ref="B1:D1"/>
    <mergeCell ref="B2:D2"/>
    <mergeCell ref="D10:F10"/>
    <mergeCell ref="A10:A11"/>
    <mergeCell ref="B10:B11"/>
    <mergeCell ref="C10:C11"/>
    <mergeCell ref="C3:F3"/>
    <mergeCell ref="C4:F4"/>
    <mergeCell ref="C5:F5"/>
    <mergeCell ref="C6:F6"/>
    <mergeCell ref="C8:F8"/>
    <mergeCell ref="C7:D7"/>
  </mergeCells>
  <printOptions/>
  <pageMargins left="0.29" right="0.24" top="0.38" bottom="0.17" header="0.33" footer="0.22"/>
  <pageSetup fitToHeight="1" fitToWidth="1" horizontalDpi="600" verticalDpi="6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selection activeCell="C18" sqref="C18"/>
    </sheetView>
  </sheetViews>
  <sheetFormatPr defaultColWidth="9.140625" defaultRowHeight="16.5" customHeight="1"/>
  <cols>
    <col min="1" max="1" width="9.140625" style="3" customWidth="1"/>
    <col min="2" max="2" width="23.28125" style="3" customWidth="1"/>
    <col min="3" max="3" width="23.7109375" style="2" customWidth="1"/>
    <col min="4" max="4" width="24.28125" style="2" customWidth="1"/>
    <col min="5" max="5" width="22.8515625" style="2" customWidth="1"/>
    <col min="6" max="16384" width="9.140625" style="2" customWidth="1"/>
  </cols>
  <sheetData>
    <row r="1" ht="16.5" customHeight="1">
      <c r="D1" s="2" t="s">
        <v>88</v>
      </c>
    </row>
    <row r="2" ht="16.5" customHeight="1">
      <c r="D2" s="2" t="s">
        <v>27</v>
      </c>
    </row>
    <row r="3" ht="16.5" customHeight="1">
      <c r="D3" s="2" t="s">
        <v>28</v>
      </c>
    </row>
    <row r="4" ht="16.5" customHeight="1">
      <c r="D4" s="2" t="s">
        <v>29</v>
      </c>
    </row>
    <row r="5" ht="16.5" customHeight="1">
      <c r="D5" s="2" t="s">
        <v>30</v>
      </c>
    </row>
    <row r="6" ht="16.5" customHeight="1">
      <c r="D6" s="2" t="s">
        <v>87</v>
      </c>
    </row>
    <row r="7" spans="1:4" s="7" customFormat="1" ht="16.5" customHeight="1">
      <c r="A7" s="5"/>
      <c r="B7" s="5"/>
      <c r="C7" s="5"/>
      <c r="D7" s="5"/>
    </row>
    <row r="8" spans="1:5" ht="16.5" customHeight="1">
      <c r="A8" s="70" t="s">
        <v>101</v>
      </c>
      <c r="B8" s="70"/>
      <c r="C8" s="70"/>
      <c r="D8" s="70"/>
      <c r="E8" s="71"/>
    </row>
    <row r="9" spans="1:5" ht="16.5" customHeight="1">
      <c r="A9" s="4"/>
      <c r="B9" s="4"/>
      <c r="C9" s="4"/>
      <c r="D9" s="4"/>
      <c r="E9" s="30"/>
    </row>
    <row r="10" spans="1:5" ht="16.5" customHeight="1">
      <c r="A10" s="66" t="s">
        <v>7</v>
      </c>
      <c r="B10" s="72"/>
      <c r="C10" s="56" t="s">
        <v>116</v>
      </c>
      <c r="D10" s="57"/>
      <c r="E10" s="57"/>
    </row>
    <row r="11" spans="1:5" ht="16.5" customHeight="1">
      <c r="A11" s="66" t="s">
        <v>8</v>
      </c>
      <c r="B11" s="72"/>
      <c r="C11" s="56">
        <v>7417002405</v>
      </c>
      <c r="D11" s="57"/>
      <c r="E11" s="57"/>
    </row>
    <row r="12" spans="1:5" ht="16.5" customHeight="1">
      <c r="A12" s="66" t="s">
        <v>9</v>
      </c>
      <c r="B12" s="72"/>
      <c r="C12" s="56">
        <v>741701001</v>
      </c>
      <c r="D12" s="57"/>
      <c r="E12" s="57"/>
    </row>
    <row r="13" spans="1:5" ht="16.5" customHeight="1">
      <c r="A13" s="66" t="s">
        <v>10</v>
      </c>
      <c r="B13" s="72"/>
      <c r="C13" s="61" t="s">
        <v>200</v>
      </c>
      <c r="D13" s="62"/>
      <c r="E13" s="62"/>
    </row>
    <row r="14" spans="1:5" ht="16.5" customHeight="1">
      <c r="A14" s="69" t="s">
        <v>25</v>
      </c>
      <c r="B14" s="69"/>
      <c r="C14" s="10" t="s">
        <v>117</v>
      </c>
      <c r="D14" s="10" t="s">
        <v>118</v>
      </c>
      <c r="E14" s="10" t="s">
        <v>119</v>
      </c>
    </row>
    <row r="15" spans="1:5" ht="35.25" customHeight="1">
      <c r="A15" s="69" t="s">
        <v>1</v>
      </c>
      <c r="B15" s="67"/>
      <c r="C15" s="63" t="s">
        <v>89</v>
      </c>
      <c r="D15" s="64"/>
      <c r="E15" s="65"/>
    </row>
    <row r="16" spans="1:5" ht="29.25" customHeight="1">
      <c r="A16" s="67" t="s">
        <v>2</v>
      </c>
      <c r="B16" s="68"/>
      <c r="C16" s="9" t="s">
        <v>92</v>
      </c>
      <c r="D16" s="9" t="s">
        <v>90</v>
      </c>
      <c r="E16" s="9" t="s">
        <v>91</v>
      </c>
    </row>
    <row r="17" spans="1:5" ht="32.25" customHeight="1">
      <c r="A17" s="66" t="s">
        <v>3</v>
      </c>
      <c r="B17" s="66"/>
      <c r="C17" s="98" t="str">
        <f>ВС!C17</f>
        <v>WWW.СПНИ.РФ</v>
      </c>
      <c r="D17" s="99"/>
      <c r="E17" s="100"/>
    </row>
    <row r="18" spans="1:5" ht="34.5" customHeight="1">
      <c r="A18" s="69" t="s">
        <v>102</v>
      </c>
      <c r="B18" s="69"/>
      <c r="C18" s="1">
        <v>10.75</v>
      </c>
      <c r="D18" s="1">
        <v>11.4</v>
      </c>
      <c r="E18" s="32">
        <v>12.01</v>
      </c>
    </row>
    <row r="19" spans="1:3" ht="16.5" customHeight="1">
      <c r="A19" s="2"/>
      <c r="B19" s="2"/>
      <c r="C19" s="6"/>
    </row>
    <row r="21" ht="16.5" customHeight="1">
      <c r="A21" s="2" t="s">
        <v>24</v>
      </c>
    </row>
  </sheetData>
  <sheetProtection/>
  <mergeCells count="16">
    <mergeCell ref="A8:E8"/>
    <mergeCell ref="A10:B10"/>
    <mergeCell ref="C10:E10"/>
    <mergeCell ref="A11:B11"/>
    <mergeCell ref="C11:E11"/>
    <mergeCell ref="A12:B12"/>
    <mergeCell ref="C12:E12"/>
    <mergeCell ref="A17:B17"/>
    <mergeCell ref="C17:E17"/>
    <mergeCell ref="A18:B18"/>
    <mergeCell ref="A13:B13"/>
    <mergeCell ref="C13:E13"/>
    <mergeCell ref="A14:B14"/>
    <mergeCell ref="A15:B15"/>
    <mergeCell ref="C15:E15"/>
    <mergeCell ref="A16:B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2">
      <selection activeCell="D34" sqref="D34"/>
    </sheetView>
  </sheetViews>
  <sheetFormatPr defaultColWidth="9.140625" defaultRowHeight="15"/>
  <cols>
    <col min="1" max="1" width="5.00390625" style="11" customWidth="1"/>
    <col min="2" max="2" width="73.8515625" style="29" customWidth="1"/>
    <col min="3" max="3" width="14.00390625" style="29" customWidth="1"/>
    <col min="4" max="4" width="10.57421875" style="12" customWidth="1"/>
    <col min="5" max="5" width="11.421875" style="12" customWidth="1"/>
    <col min="6" max="6" width="11.00390625" style="12" customWidth="1"/>
    <col min="7" max="16384" width="9.140625" style="12" customWidth="1"/>
  </cols>
  <sheetData>
    <row r="1" spans="2:4" ht="12.75" hidden="1">
      <c r="B1" s="96">
        <v>3</v>
      </c>
      <c r="C1" s="96"/>
      <c r="D1" s="96"/>
    </row>
    <row r="2" spans="2:4" ht="33.75" customHeight="1">
      <c r="B2" s="97" t="s">
        <v>72</v>
      </c>
      <c r="C2" s="97"/>
      <c r="D2" s="97"/>
    </row>
    <row r="3" spans="2:6" ht="12.75">
      <c r="B3" s="13" t="s">
        <v>7</v>
      </c>
      <c r="C3" s="82" t="s">
        <v>116</v>
      </c>
      <c r="D3" s="83"/>
      <c r="E3" s="83"/>
      <c r="F3" s="84"/>
    </row>
    <row r="4" spans="2:6" ht="12.75">
      <c r="B4" s="13" t="s">
        <v>8</v>
      </c>
      <c r="C4" s="82">
        <f>ВО!C11</f>
        <v>7417002405</v>
      </c>
      <c r="D4" s="83"/>
      <c r="E4" s="83"/>
      <c r="F4" s="84"/>
    </row>
    <row r="5" spans="2:6" ht="12.75">
      <c r="B5" s="13" t="s">
        <v>9</v>
      </c>
      <c r="C5" s="82">
        <f>ВО!C12</f>
        <v>741701001</v>
      </c>
      <c r="D5" s="83"/>
      <c r="E5" s="83"/>
      <c r="F5" s="84"/>
    </row>
    <row r="6" spans="2:6" ht="30.75" customHeight="1">
      <c r="B6" s="13" t="s">
        <v>10</v>
      </c>
      <c r="C6" s="105" t="str">
        <f>ВО!C13</f>
        <v>Челябинская обл., Саткинский район, п.Чулковка, ул.Центральная, 19</v>
      </c>
      <c r="D6" s="106"/>
      <c r="E6" s="106"/>
      <c r="F6" s="107"/>
    </row>
    <row r="7" spans="2:6" ht="48" customHeight="1">
      <c r="B7" s="13" t="s">
        <v>11</v>
      </c>
      <c r="C7" s="94" t="s">
        <v>92</v>
      </c>
      <c r="D7" s="101"/>
      <c r="E7" s="14" t="s">
        <v>90</v>
      </c>
      <c r="F7" s="14" t="s">
        <v>91</v>
      </c>
    </row>
    <row r="8" spans="2:6" ht="25.5" customHeight="1">
      <c r="B8" s="15" t="s">
        <v>95</v>
      </c>
      <c r="C8" s="102" t="s">
        <v>103</v>
      </c>
      <c r="D8" s="103"/>
      <c r="E8" s="103"/>
      <c r="F8" s="104"/>
    </row>
    <row r="9" spans="2:4" ht="12.75">
      <c r="B9" s="16"/>
      <c r="C9" s="16"/>
      <c r="D9" s="17"/>
    </row>
    <row r="10" spans="1:6" ht="15.75" customHeight="1">
      <c r="A10" s="76" t="s">
        <v>32</v>
      </c>
      <c r="B10" s="78" t="s">
        <v>26</v>
      </c>
      <c r="C10" s="80" t="s">
        <v>33</v>
      </c>
      <c r="D10" s="73" t="s">
        <v>4</v>
      </c>
      <c r="E10" s="74"/>
      <c r="F10" s="75"/>
    </row>
    <row r="11" spans="1:6" ht="30.75" customHeight="1">
      <c r="A11" s="77"/>
      <c r="B11" s="79"/>
      <c r="C11" s="81"/>
      <c r="D11" s="14" t="s">
        <v>96</v>
      </c>
      <c r="E11" s="14" t="s">
        <v>98</v>
      </c>
      <c r="F11" s="14" t="s">
        <v>97</v>
      </c>
    </row>
    <row r="12" spans="1:6" ht="18" customHeight="1">
      <c r="A12" s="22" t="s">
        <v>73</v>
      </c>
      <c r="B12" s="23" t="s">
        <v>104</v>
      </c>
      <c r="C12" s="24" t="s">
        <v>34</v>
      </c>
      <c r="D12" s="26">
        <v>1010.2</v>
      </c>
      <c r="E12" s="26">
        <v>1074.4</v>
      </c>
      <c r="F12" s="26">
        <v>1134.7</v>
      </c>
    </row>
    <row r="13" spans="1:6" ht="20.25" customHeight="1">
      <c r="A13" s="22" t="s">
        <v>76</v>
      </c>
      <c r="B13" s="25" t="s">
        <v>105</v>
      </c>
      <c r="C13" s="24" t="s">
        <v>34</v>
      </c>
      <c r="D13" s="26"/>
      <c r="E13" s="26"/>
      <c r="F13" s="26"/>
    </row>
    <row r="14" spans="1:6" ht="33" customHeight="1">
      <c r="A14" s="22" t="s">
        <v>77</v>
      </c>
      <c r="B14" s="25" t="s">
        <v>106</v>
      </c>
      <c r="C14" s="24" t="s">
        <v>34</v>
      </c>
      <c r="D14" s="26">
        <v>183.6</v>
      </c>
      <c r="E14" s="26">
        <v>198.3</v>
      </c>
      <c r="F14" s="26">
        <v>207.5</v>
      </c>
    </row>
    <row r="15" spans="1:6" ht="17.25" customHeight="1">
      <c r="A15" s="22" t="s">
        <v>78</v>
      </c>
      <c r="B15" s="27" t="s">
        <v>14</v>
      </c>
      <c r="C15" s="24" t="s">
        <v>36</v>
      </c>
      <c r="D15" s="28">
        <f>D14/D16</f>
        <v>1.9699570815450642</v>
      </c>
      <c r="E15" s="28">
        <f>E14/E16</f>
        <v>2.1276824034334765</v>
      </c>
      <c r="F15" s="28">
        <f>F14/F16</f>
        <v>2.226394849785408</v>
      </c>
    </row>
    <row r="16" spans="1:6" ht="12.75">
      <c r="A16" s="22"/>
      <c r="B16" s="27" t="s">
        <v>15</v>
      </c>
      <c r="C16" s="24" t="s">
        <v>37</v>
      </c>
      <c r="D16" s="26">
        <v>93.2</v>
      </c>
      <c r="E16" s="26">
        <v>93.2</v>
      </c>
      <c r="F16" s="26">
        <v>93.2</v>
      </c>
    </row>
    <row r="17" spans="1:6" ht="17.25" customHeight="1">
      <c r="A17" s="22" t="s">
        <v>79</v>
      </c>
      <c r="B17" s="25" t="s">
        <v>16</v>
      </c>
      <c r="C17" s="24" t="s">
        <v>34</v>
      </c>
      <c r="D17" s="26">
        <v>2.5</v>
      </c>
      <c r="E17" s="26">
        <v>2.6</v>
      </c>
      <c r="F17" s="26">
        <v>2.6</v>
      </c>
    </row>
    <row r="18" spans="1:6" ht="32.25" customHeight="1">
      <c r="A18" s="22" t="s">
        <v>80</v>
      </c>
      <c r="B18" s="25" t="s">
        <v>17</v>
      </c>
      <c r="C18" s="24" t="s">
        <v>34</v>
      </c>
      <c r="D18" s="26">
        <f>482.8+165.1</f>
        <v>647.9</v>
      </c>
      <c r="E18" s="26">
        <f>513.7+175.7</f>
        <v>689.4000000000001</v>
      </c>
      <c r="F18" s="26">
        <f>551.8+188.7</f>
        <v>740.5</v>
      </c>
    </row>
    <row r="19" spans="1:6" ht="33" customHeight="1">
      <c r="A19" s="22" t="s">
        <v>81</v>
      </c>
      <c r="B19" s="25" t="s">
        <v>18</v>
      </c>
      <c r="C19" s="24" t="s">
        <v>34</v>
      </c>
      <c r="D19" s="26">
        <v>22.6</v>
      </c>
      <c r="E19" s="26">
        <v>22.6</v>
      </c>
      <c r="F19" s="26">
        <v>22.6</v>
      </c>
    </row>
    <row r="20" spans="1:6" ht="19.5" customHeight="1">
      <c r="A20" s="22" t="s">
        <v>82</v>
      </c>
      <c r="B20" s="25" t="s">
        <v>19</v>
      </c>
      <c r="C20" s="24" t="s">
        <v>34</v>
      </c>
      <c r="D20" s="26">
        <v>109.2</v>
      </c>
      <c r="E20" s="26">
        <v>114.8</v>
      </c>
      <c r="F20" s="26">
        <v>114.8</v>
      </c>
    </row>
    <row r="21" spans="1:6" ht="19.5" customHeight="1">
      <c r="A21" s="22"/>
      <c r="B21" s="27" t="s">
        <v>22</v>
      </c>
      <c r="C21" s="24" t="s">
        <v>34</v>
      </c>
      <c r="D21" s="26">
        <v>0</v>
      </c>
      <c r="E21" s="26">
        <v>0</v>
      </c>
      <c r="F21" s="26">
        <v>0</v>
      </c>
    </row>
    <row r="22" spans="1:6" ht="19.5" customHeight="1">
      <c r="A22" s="22" t="s">
        <v>83</v>
      </c>
      <c r="B22" s="25" t="s">
        <v>21</v>
      </c>
      <c r="C22" s="24" t="s">
        <v>34</v>
      </c>
      <c r="D22" s="26">
        <v>41.5</v>
      </c>
      <c r="E22" s="26">
        <v>43.6</v>
      </c>
      <c r="F22" s="26">
        <v>43.6</v>
      </c>
    </row>
    <row r="23" spans="1:6" ht="19.5" customHeight="1">
      <c r="A23" s="22"/>
      <c r="B23" s="27" t="s">
        <v>22</v>
      </c>
      <c r="C23" s="24" t="s">
        <v>34</v>
      </c>
      <c r="D23" s="26">
        <v>0</v>
      </c>
      <c r="E23" s="26">
        <v>0</v>
      </c>
      <c r="F23" s="26">
        <v>0</v>
      </c>
    </row>
    <row r="24" spans="1:6" ht="19.5" customHeight="1">
      <c r="A24" s="22" t="s">
        <v>84</v>
      </c>
      <c r="B24" s="25" t="s">
        <v>107</v>
      </c>
      <c r="C24" s="24" t="s">
        <v>34</v>
      </c>
      <c r="D24" s="26">
        <v>3</v>
      </c>
      <c r="E24" s="26">
        <v>3.2</v>
      </c>
      <c r="F24" s="26">
        <v>3.2</v>
      </c>
    </row>
    <row r="25" spans="1:6" ht="31.5" customHeight="1">
      <c r="A25" s="22" t="s">
        <v>108</v>
      </c>
      <c r="B25" s="25" t="s">
        <v>71</v>
      </c>
      <c r="C25" s="24" t="s">
        <v>34</v>
      </c>
      <c r="D25" s="26"/>
      <c r="E25" s="26"/>
      <c r="F25" s="26"/>
    </row>
    <row r="26" spans="1:6" ht="17.25" customHeight="1">
      <c r="A26" s="22" t="s">
        <v>35</v>
      </c>
      <c r="B26" s="23" t="s">
        <v>41</v>
      </c>
      <c r="C26" s="24" t="s">
        <v>34</v>
      </c>
      <c r="D26" s="26">
        <f>D27-D12</f>
        <v>50.799999999999955</v>
      </c>
      <c r="E26" s="26">
        <f>E27-E12</f>
        <v>50.799999999999955</v>
      </c>
      <c r="F26" s="26">
        <f>F27-F12</f>
        <v>50.799999999999955</v>
      </c>
    </row>
    <row r="27" spans="1:6" ht="16.5" customHeight="1">
      <c r="A27" s="22" t="s">
        <v>38</v>
      </c>
      <c r="B27" s="23" t="s">
        <v>85</v>
      </c>
      <c r="C27" s="24" t="s">
        <v>34</v>
      </c>
      <c r="D27" s="26">
        <v>1061</v>
      </c>
      <c r="E27" s="26">
        <v>1125.2</v>
      </c>
      <c r="F27" s="26">
        <v>1185.5</v>
      </c>
    </row>
    <row r="28" spans="1:6" ht="16.5" customHeight="1">
      <c r="A28" s="22"/>
      <c r="B28" s="23"/>
      <c r="C28" s="24"/>
      <c r="D28" s="26"/>
      <c r="E28" s="26"/>
      <c r="F28" s="26"/>
    </row>
    <row r="29" spans="1:6" ht="18" customHeight="1">
      <c r="A29" s="22" t="s">
        <v>109</v>
      </c>
      <c r="B29" s="23" t="s">
        <v>110</v>
      </c>
      <c r="C29" s="24" t="s">
        <v>42</v>
      </c>
      <c r="D29" s="26">
        <v>116.5</v>
      </c>
      <c r="E29" s="26">
        <v>116.5</v>
      </c>
      <c r="F29" s="26">
        <v>116.5</v>
      </c>
    </row>
    <row r="30" spans="1:6" ht="31.5" customHeight="1">
      <c r="A30" s="22" t="s">
        <v>111</v>
      </c>
      <c r="B30" s="23" t="s">
        <v>112</v>
      </c>
      <c r="C30" s="24" t="s">
        <v>42</v>
      </c>
      <c r="D30" s="26"/>
      <c r="E30" s="26"/>
      <c r="F30" s="26"/>
    </row>
    <row r="31" spans="1:6" ht="18" customHeight="1">
      <c r="A31" s="22" t="s">
        <v>39</v>
      </c>
      <c r="B31" s="23" t="s">
        <v>113</v>
      </c>
      <c r="C31" s="24" t="s">
        <v>42</v>
      </c>
      <c r="D31" s="50">
        <v>121</v>
      </c>
      <c r="E31" s="50">
        <v>121</v>
      </c>
      <c r="F31" s="50">
        <v>121</v>
      </c>
    </row>
    <row r="32" spans="1:6" ht="18" customHeight="1">
      <c r="A32" s="22" t="s">
        <v>40</v>
      </c>
      <c r="B32" s="23" t="s">
        <v>114</v>
      </c>
      <c r="C32" s="24" t="s">
        <v>47</v>
      </c>
      <c r="D32" s="51">
        <v>1.5</v>
      </c>
      <c r="E32" s="51">
        <v>1.5</v>
      </c>
      <c r="F32" s="51">
        <v>1.5</v>
      </c>
    </row>
    <row r="33" spans="1:6" ht="18" customHeight="1">
      <c r="A33" s="22" t="s">
        <v>58</v>
      </c>
      <c r="B33" s="23" t="s">
        <v>115</v>
      </c>
      <c r="C33" s="24" t="s">
        <v>46</v>
      </c>
      <c r="D33" s="51">
        <v>1</v>
      </c>
      <c r="E33" s="51">
        <v>1</v>
      </c>
      <c r="F33" s="51">
        <v>1</v>
      </c>
    </row>
    <row r="34" spans="1:6" ht="18" customHeight="1">
      <c r="A34" s="22" t="s">
        <v>59</v>
      </c>
      <c r="B34" s="23" t="s">
        <v>56</v>
      </c>
      <c r="C34" s="24" t="s">
        <v>44</v>
      </c>
      <c r="D34" s="51">
        <v>8</v>
      </c>
      <c r="E34" s="51">
        <v>8</v>
      </c>
      <c r="F34" s="51">
        <v>8</v>
      </c>
    </row>
    <row r="36" ht="12.75">
      <c r="B36" s="29" t="s">
        <v>99</v>
      </c>
    </row>
  </sheetData>
  <sheetProtection/>
  <mergeCells count="12">
    <mergeCell ref="B1:D1"/>
    <mergeCell ref="B2:D2"/>
    <mergeCell ref="C3:F3"/>
    <mergeCell ref="C4:F4"/>
    <mergeCell ref="C5:F5"/>
    <mergeCell ref="C6:F6"/>
    <mergeCell ref="C7:D7"/>
    <mergeCell ref="C8:F8"/>
    <mergeCell ref="A10:A11"/>
    <mergeCell ref="B10:B11"/>
    <mergeCell ref="C10:C11"/>
    <mergeCell ref="D10:F10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7">
      <selection activeCell="C18" sqref="C18"/>
    </sheetView>
  </sheetViews>
  <sheetFormatPr defaultColWidth="9.140625" defaultRowHeight="15"/>
  <cols>
    <col min="1" max="1" width="9.140625" style="3" customWidth="1"/>
    <col min="2" max="2" width="23.28125" style="3" customWidth="1"/>
    <col min="3" max="3" width="23.7109375" style="2" customWidth="1"/>
    <col min="4" max="4" width="24.28125" style="2" customWidth="1"/>
    <col min="5" max="5" width="22.8515625" style="2" customWidth="1"/>
    <col min="6" max="16384" width="9.140625" style="2" customWidth="1"/>
  </cols>
  <sheetData>
    <row r="1" ht="15.75">
      <c r="D1" s="2" t="s">
        <v>88</v>
      </c>
    </row>
    <row r="2" ht="15.75">
      <c r="D2" s="2" t="s">
        <v>27</v>
      </c>
    </row>
    <row r="3" ht="15.75">
      <c r="D3" s="2" t="s">
        <v>28</v>
      </c>
    </row>
    <row r="4" ht="15.75">
      <c r="D4" s="2" t="s">
        <v>29</v>
      </c>
    </row>
    <row r="5" ht="15.75">
      <c r="D5" s="2" t="s">
        <v>30</v>
      </c>
    </row>
    <row r="6" ht="15.75">
      <c r="D6" s="2" t="s">
        <v>87</v>
      </c>
    </row>
    <row r="7" spans="1:4" s="7" customFormat="1" ht="12.75" customHeight="1">
      <c r="A7" s="5"/>
      <c r="B7" s="5"/>
      <c r="C7" s="5"/>
      <c r="D7" s="5"/>
    </row>
    <row r="8" spans="1:8" ht="22.5" customHeight="1">
      <c r="A8" s="108" t="s">
        <v>120</v>
      </c>
      <c r="B8" s="109"/>
      <c r="C8" s="109"/>
      <c r="D8" s="109"/>
      <c r="E8" s="109"/>
      <c r="F8" s="34"/>
      <c r="G8" s="34"/>
      <c r="H8" s="34"/>
    </row>
    <row r="9" spans="1:5" ht="14.25" customHeight="1">
      <c r="A9" s="4"/>
      <c r="B9" s="4"/>
      <c r="C9" s="4"/>
      <c r="D9" s="4"/>
      <c r="E9" s="31"/>
    </row>
    <row r="10" spans="1:5" ht="15.75">
      <c r="A10" s="66" t="s">
        <v>7</v>
      </c>
      <c r="B10" s="72"/>
      <c r="C10" s="56" t="str">
        <f>ВС!C10</f>
        <v>Саткинский психоневрологический интернат</v>
      </c>
      <c r="D10" s="57"/>
      <c r="E10" s="57"/>
    </row>
    <row r="11" spans="1:5" ht="15.75">
      <c r="A11" s="66" t="s">
        <v>8</v>
      </c>
      <c r="B11" s="72"/>
      <c r="C11" s="56">
        <f>ВС!C11</f>
        <v>7417002405</v>
      </c>
      <c r="D11" s="57"/>
      <c r="E11" s="57"/>
    </row>
    <row r="12" spans="1:5" ht="15.75">
      <c r="A12" s="66" t="s">
        <v>9</v>
      </c>
      <c r="B12" s="72"/>
      <c r="C12" s="56">
        <f>ВС!C12</f>
        <v>741701001</v>
      </c>
      <c r="D12" s="57"/>
      <c r="E12" s="57"/>
    </row>
    <row r="13" spans="1:5" ht="19.5" customHeight="1">
      <c r="A13" s="66" t="s">
        <v>10</v>
      </c>
      <c r="B13" s="72"/>
      <c r="C13" s="56" t="str">
        <f>ВС!C13</f>
        <v>Челябинская обл., Саткинский район, п.Чулковка, ул.Центральная, 19</v>
      </c>
      <c r="D13" s="57"/>
      <c r="E13" s="57"/>
    </row>
    <row r="14" spans="1:5" ht="63.75" customHeight="1">
      <c r="A14" s="69" t="s">
        <v>25</v>
      </c>
      <c r="B14" s="69"/>
      <c r="C14" s="10" t="s">
        <v>121</v>
      </c>
      <c r="D14" s="10" t="s">
        <v>121</v>
      </c>
      <c r="E14" s="10" t="s">
        <v>121</v>
      </c>
    </row>
    <row r="15" spans="1:5" ht="39.75" customHeight="1">
      <c r="A15" s="69" t="s">
        <v>1</v>
      </c>
      <c r="B15" s="67"/>
      <c r="C15" s="63" t="s">
        <v>89</v>
      </c>
      <c r="D15" s="64"/>
      <c r="E15" s="65"/>
    </row>
    <row r="16" spans="1:5" ht="33.75" customHeight="1">
      <c r="A16" s="67" t="s">
        <v>2</v>
      </c>
      <c r="B16" s="68"/>
      <c r="C16" s="9" t="s">
        <v>92</v>
      </c>
      <c r="D16" s="9" t="s">
        <v>90</v>
      </c>
      <c r="E16" s="9" t="s">
        <v>91</v>
      </c>
    </row>
    <row r="17" spans="1:5" ht="32.25" customHeight="1">
      <c r="A17" s="66" t="s">
        <v>3</v>
      </c>
      <c r="B17" s="66"/>
      <c r="C17" s="98" t="str">
        <f>ВС!C17</f>
        <v>WWW.СПНИ.РФ</v>
      </c>
      <c r="D17" s="99"/>
      <c r="E17" s="100"/>
    </row>
    <row r="18" spans="1:5" ht="15.75" customHeight="1">
      <c r="A18" s="66" t="s">
        <v>122</v>
      </c>
      <c r="B18" s="66"/>
      <c r="C18" s="32">
        <v>795</v>
      </c>
      <c r="D18" s="1">
        <v>842.69</v>
      </c>
      <c r="E18" s="32">
        <v>889.38</v>
      </c>
    </row>
    <row r="19" spans="1:3" ht="9" customHeight="1">
      <c r="A19" s="2"/>
      <c r="B19" s="2"/>
      <c r="C19" s="6"/>
    </row>
    <row r="21" ht="15" customHeight="1">
      <c r="A21" s="2" t="s">
        <v>24</v>
      </c>
    </row>
  </sheetData>
  <sheetProtection/>
  <mergeCells count="16">
    <mergeCell ref="A16:B16"/>
    <mergeCell ref="A17:B17"/>
    <mergeCell ref="C17:E17"/>
    <mergeCell ref="A18:B18"/>
    <mergeCell ref="A8:E8"/>
    <mergeCell ref="A10:B10"/>
    <mergeCell ref="C10:E10"/>
    <mergeCell ref="A11:B11"/>
    <mergeCell ref="C11:E11"/>
    <mergeCell ref="A12:B12"/>
    <mergeCell ref="C12:E12"/>
    <mergeCell ref="A13:B13"/>
    <mergeCell ref="C13:E13"/>
    <mergeCell ref="A14:B14"/>
    <mergeCell ref="A15:B15"/>
    <mergeCell ref="C15:E15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79"/>
  <sheetViews>
    <sheetView zoomScalePageLayoutView="0" workbookViewId="0" topLeftCell="A2">
      <selection activeCell="C7" sqref="C7:D7"/>
    </sheetView>
  </sheetViews>
  <sheetFormatPr defaultColWidth="9.140625" defaultRowHeight="15"/>
  <cols>
    <col min="1" max="1" width="5.00390625" style="11" customWidth="1"/>
    <col min="2" max="2" width="73.8515625" style="29" customWidth="1"/>
    <col min="3" max="3" width="14.00390625" style="29" customWidth="1"/>
    <col min="4" max="4" width="10.57421875" style="12" customWidth="1"/>
    <col min="5" max="5" width="11.421875" style="12" customWidth="1"/>
    <col min="6" max="6" width="11.00390625" style="12" customWidth="1"/>
    <col min="7" max="16384" width="9.140625" style="12" customWidth="1"/>
  </cols>
  <sheetData>
    <row r="1" spans="2:4" ht="12.75" hidden="1">
      <c r="B1" s="96">
        <v>3</v>
      </c>
      <c r="C1" s="96"/>
      <c r="D1" s="96"/>
    </row>
    <row r="2" spans="2:4" ht="33.75" customHeight="1">
      <c r="B2" s="97" t="s">
        <v>72</v>
      </c>
      <c r="C2" s="97"/>
      <c r="D2" s="97"/>
    </row>
    <row r="3" spans="2:6" ht="12.75">
      <c r="B3" s="13" t="s">
        <v>7</v>
      </c>
      <c r="C3" s="82" t="str">
        <f>ВС!C10</f>
        <v>Саткинский психоневрологический интернат</v>
      </c>
      <c r="D3" s="83"/>
      <c r="E3" s="83"/>
      <c r="F3" s="84"/>
    </row>
    <row r="4" spans="2:6" ht="12.75">
      <c r="B4" s="13" t="s">
        <v>8</v>
      </c>
      <c r="C4" s="82">
        <f>ВС!C11</f>
        <v>7417002405</v>
      </c>
      <c r="D4" s="83"/>
      <c r="E4" s="83"/>
      <c r="F4" s="84"/>
    </row>
    <row r="5" spans="2:6" ht="12.75">
      <c r="B5" s="13" t="s">
        <v>9</v>
      </c>
      <c r="C5" s="82">
        <f>ВС!C12</f>
        <v>741701001</v>
      </c>
      <c r="D5" s="83"/>
      <c r="E5" s="83"/>
      <c r="F5" s="84"/>
    </row>
    <row r="6" spans="2:6" ht="26.25" customHeight="1">
      <c r="B6" s="13" t="s">
        <v>10</v>
      </c>
      <c r="C6" s="105" t="str">
        <f>ВС!C13</f>
        <v>Челябинская обл., Саткинский район, п.Чулковка, ул.Центральная, 19</v>
      </c>
      <c r="D6" s="106"/>
      <c r="E6" s="106"/>
      <c r="F6" s="107"/>
    </row>
    <row r="7" spans="2:6" ht="48" customHeight="1">
      <c r="B7" s="13" t="s">
        <v>11</v>
      </c>
      <c r="C7" s="94" t="s">
        <v>92</v>
      </c>
      <c r="D7" s="101"/>
      <c r="E7" s="14" t="s">
        <v>90</v>
      </c>
      <c r="F7" s="14" t="s">
        <v>91</v>
      </c>
    </row>
    <row r="8" spans="2:6" ht="25.5" customHeight="1">
      <c r="B8" s="15" t="s">
        <v>95</v>
      </c>
      <c r="C8" s="102" t="s">
        <v>123</v>
      </c>
      <c r="D8" s="103"/>
      <c r="E8" s="103"/>
      <c r="F8" s="104"/>
    </row>
    <row r="9" spans="2:4" ht="12.75">
      <c r="B9" s="16"/>
      <c r="C9" s="16"/>
      <c r="D9" s="17"/>
    </row>
    <row r="10" spans="1:6" ht="15.75" customHeight="1">
      <c r="A10" s="76" t="s">
        <v>32</v>
      </c>
      <c r="B10" s="78" t="s">
        <v>26</v>
      </c>
      <c r="C10" s="80" t="s">
        <v>33</v>
      </c>
      <c r="D10" s="73" t="s">
        <v>4</v>
      </c>
      <c r="E10" s="74"/>
      <c r="F10" s="75"/>
    </row>
    <row r="11" spans="1:6" ht="30.75" customHeight="1">
      <c r="A11" s="77"/>
      <c r="B11" s="79"/>
      <c r="C11" s="81"/>
      <c r="D11" s="14" t="s">
        <v>96</v>
      </c>
      <c r="E11" s="14" t="s">
        <v>98</v>
      </c>
      <c r="F11" s="14" t="s">
        <v>97</v>
      </c>
    </row>
    <row r="12" spans="1:6" ht="18" customHeight="1">
      <c r="A12" s="35" t="s">
        <v>73</v>
      </c>
      <c r="B12" s="36" t="s">
        <v>124</v>
      </c>
      <c r="C12" s="24" t="s">
        <v>34</v>
      </c>
      <c r="D12" s="26">
        <v>0</v>
      </c>
      <c r="E12" s="26">
        <v>0</v>
      </c>
      <c r="F12" s="26">
        <v>0</v>
      </c>
    </row>
    <row r="13" spans="1:6" ht="17.25" customHeight="1">
      <c r="A13" s="37" t="s">
        <v>35</v>
      </c>
      <c r="B13" s="38" t="s">
        <v>125</v>
      </c>
      <c r="C13" s="45" t="s">
        <v>195</v>
      </c>
      <c r="D13" s="26">
        <f>D18</f>
        <v>4798.16</v>
      </c>
      <c r="E13" s="26">
        <f>E18</f>
        <v>5228.3</v>
      </c>
      <c r="F13" s="26">
        <f>F18</f>
        <v>5517.89</v>
      </c>
    </row>
    <row r="14" spans="1:6" ht="15.75" customHeight="1">
      <c r="A14" s="37" t="s">
        <v>126</v>
      </c>
      <c r="B14" s="38" t="s">
        <v>127</v>
      </c>
      <c r="C14" s="45" t="s">
        <v>195</v>
      </c>
      <c r="D14" s="26" t="s">
        <v>24</v>
      </c>
      <c r="E14" s="26" t="s">
        <v>24</v>
      </c>
      <c r="F14" s="26" t="s">
        <v>24</v>
      </c>
    </row>
    <row r="15" spans="1:6" ht="17.25" customHeight="1">
      <c r="A15" s="37"/>
      <c r="B15" s="39" t="s">
        <v>128</v>
      </c>
      <c r="C15" s="46" t="s">
        <v>196</v>
      </c>
      <c r="D15" s="26" t="s">
        <v>24</v>
      </c>
      <c r="E15" s="26" t="s">
        <v>24</v>
      </c>
      <c r="F15" s="26" t="s">
        <v>24</v>
      </c>
    </row>
    <row r="16" spans="1:6" ht="12.75">
      <c r="A16" s="37"/>
      <c r="B16" s="39" t="s">
        <v>129</v>
      </c>
      <c r="C16" s="46" t="s">
        <v>197</v>
      </c>
      <c r="D16" s="26" t="s">
        <v>24</v>
      </c>
      <c r="E16" s="26" t="s">
        <v>24</v>
      </c>
      <c r="F16" s="26" t="s">
        <v>24</v>
      </c>
    </row>
    <row r="17" spans="1:6" ht="17.25" customHeight="1" hidden="1">
      <c r="A17" s="37"/>
      <c r="B17" s="39" t="s">
        <v>130</v>
      </c>
      <c r="C17" s="24" t="s">
        <v>24</v>
      </c>
      <c r="D17" s="26" t="s">
        <v>24</v>
      </c>
      <c r="E17" s="26" t="s">
        <v>24</v>
      </c>
      <c r="F17" s="26" t="s">
        <v>24</v>
      </c>
    </row>
    <row r="18" spans="1:6" ht="15.75" customHeight="1">
      <c r="A18" s="37" t="s">
        <v>131</v>
      </c>
      <c r="B18" s="38" t="s">
        <v>132</v>
      </c>
      <c r="C18" s="45" t="s">
        <v>195</v>
      </c>
      <c r="D18" s="26">
        <v>4798.16</v>
      </c>
      <c r="E18" s="26">
        <v>5228.3</v>
      </c>
      <c r="F18" s="26">
        <v>5517.89</v>
      </c>
    </row>
    <row r="19" spans="1:6" ht="15.75" customHeight="1">
      <c r="A19" s="37"/>
      <c r="B19" s="39" t="s">
        <v>133</v>
      </c>
      <c r="C19" s="46" t="s">
        <v>198</v>
      </c>
      <c r="D19" s="47">
        <f>D18/D20*1000</f>
        <v>3939.408369526843</v>
      </c>
      <c r="E19" s="47">
        <f>E18/E20*1000</f>
        <v>4292.528735632184</v>
      </c>
      <c r="F19" s="47">
        <f>F18/F20*1000</f>
        <v>4530.287356321839</v>
      </c>
    </row>
    <row r="20" spans="1:6" ht="15.75" customHeight="1">
      <c r="A20" s="37"/>
      <c r="B20" s="39" t="s">
        <v>129</v>
      </c>
      <c r="C20" s="46" t="s">
        <v>199</v>
      </c>
      <c r="D20" s="26">
        <v>1217.99</v>
      </c>
      <c r="E20" s="26">
        <v>1218</v>
      </c>
      <c r="F20" s="26">
        <v>1218</v>
      </c>
    </row>
    <row r="21" spans="1:6" ht="15.75" customHeight="1" hidden="1">
      <c r="A21" s="37"/>
      <c r="B21" s="39" t="s">
        <v>130</v>
      </c>
      <c r="C21" s="24" t="s">
        <v>24</v>
      </c>
      <c r="D21" s="26" t="s">
        <v>24</v>
      </c>
      <c r="E21" s="26" t="s">
        <v>24</v>
      </c>
      <c r="F21" s="26" t="s">
        <v>24</v>
      </c>
    </row>
    <row r="22" spans="1:6" ht="15.75" customHeight="1">
      <c r="A22" s="37" t="s">
        <v>134</v>
      </c>
      <c r="B22" s="40" t="s">
        <v>135</v>
      </c>
      <c r="C22" s="45" t="s">
        <v>195</v>
      </c>
      <c r="D22" s="26" t="s">
        <v>24</v>
      </c>
      <c r="E22" s="26" t="s">
        <v>24</v>
      </c>
      <c r="F22" s="26" t="s">
        <v>24</v>
      </c>
    </row>
    <row r="23" spans="1:6" ht="13.5" customHeight="1">
      <c r="A23" s="37"/>
      <c r="B23" s="41" t="s">
        <v>136</v>
      </c>
      <c r="C23" s="46" t="s">
        <v>198</v>
      </c>
      <c r="D23" s="26" t="s">
        <v>24</v>
      </c>
      <c r="E23" s="26" t="s">
        <v>24</v>
      </c>
      <c r="F23" s="26" t="s">
        <v>24</v>
      </c>
    </row>
    <row r="24" spans="1:6" ht="13.5" customHeight="1">
      <c r="A24" s="37"/>
      <c r="B24" s="41" t="s">
        <v>137</v>
      </c>
      <c r="C24" s="46" t="s">
        <v>199</v>
      </c>
      <c r="D24" s="26" t="s">
        <v>24</v>
      </c>
      <c r="E24" s="26" t="s">
        <v>24</v>
      </c>
      <c r="F24" s="26" t="s">
        <v>24</v>
      </c>
    </row>
    <row r="25" spans="1:6" ht="13.5" customHeight="1" hidden="1">
      <c r="A25" s="37"/>
      <c r="B25" s="41" t="s">
        <v>130</v>
      </c>
      <c r="C25" s="24" t="s">
        <v>24</v>
      </c>
      <c r="D25" s="26" t="s">
        <v>24</v>
      </c>
      <c r="E25" s="26" t="s">
        <v>24</v>
      </c>
      <c r="F25" s="26" t="s">
        <v>24</v>
      </c>
    </row>
    <row r="26" spans="1:6" ht="13.5" customHeight="1">
      <c r="A26" s="37" t="s">
        <v>138</v>
      </c>
      <c r="B26" s="40" t="s">
        <v>139</v>
      </c>
      <c r="C26" s="45" t="s">
        <v>195</v>
      </c>
      <c r="D26" s="26" t="s">
        <v>24</v>
      </c>
      <c r="E26" s="26" t="s">
        <v>24</v>
      </c>
      <c r="F26" s="26" t="s">
        <v>24</v>
      </c>
    </row>
    <row r="27" spans="1:6" ht="13.5" customHeight="1">
      <c r="A27" s="37"/>
      <c r="B27" s="41" t="s">
        <v>136</v>
      </c>
      <c r="C27" s="46" t="s">
        <v>198</v>
      </c>
      <c r="D27" s="26" t="s">
        <v>24</v>
      </c>
      <c r="E27" s="26" t="s">
        <v>24</v>
      </c>
      <c r="F27" s="26" t="s">
        <v>24</v>
      </c>
    </row>
    <row r="28" spans="1:6" ht="13.5" customHeight="1">
      <c r="A28" s="37"/>
      <c r="B28" s="41" t="s">
        <v>137</v>
      </c>
      <c r="C28" s="46" t="s">
        <v>199</v>
      </c>
      <c r="D28" s="26" t="s">
        <v>24</v>
      </c>
      <c r="E28" s="26" t="s">
        <v>24</v>
      </c>
      <c r="F28" s="26" t="s">
        <v>24</v>
      </c>
    </row>
    <row r="29" spans="1:6" ht="13.5" customHeight="1" hidden="1">
      <c r="A29" s="37"/>
      <c r="B29" s="41" t="s">
        <v>130</v>
      </c>
      <c r="C29" s="24" t="s">
        <v>24</v>
      </c>
      <c r="D29" s="26" t="s">
        <v>24</v>
      </c>
      <c r="E29" s="26" t="s">
        <v>24</v>
      </c>
      <c r="F29" s="26" t="s">
        <v>24</v>
      </c>
    </row>
    <row r="30" spans="1:6" ht="13.5" customHeight="1">
      <c r="A30" s="37" t="s">
        <v>140</v>
      </c>
      <c r="B30" s="38" t="s">
        <v>141</v>
      </c>
      <c r="C30" s="45" t="s">
        <v>195</v>
      </c>
      <c r="D30" s="26" t="s">
        <v>24</v>
      </c>
      <c r="E30" s="26" t="s">
        <v>24</v>
      </c>
      <c r="F30" s="26" t="s">
        <v>24</v>
      </c>
    </row>
    <row r="31" spans="1:6" ht="13.5" customHeight="1">
      <c r="A31" s="37"/>
      <c r="B31" s="39" t="s">
        <v>128</v>
      </c>
      <c r="C31" s="46" t="s">
        <v>196</v>
      </c>
      <c r="D31" s="26" t="s">
        <v>24</v>
      </c>
      <c r="E31" s="26" t="s">
        <v>24</v>
      </c>
      <c r="F31" s="26" t="s">
        <v>24</v>
      </c>
    </row>
    <row r="32" spans="1:6" ht="13.5" customHeight="1">
      <c r="A32" s="37"/>
      <c r="B32" s="39" t="s">
        <v>129</v>
      </c>
      <c r="C32" s="46" t="s">
        <v>197</v>
      </c>
      <c r="D32" s="26" t="s">
        <v>24</v>
      </c>
      <c r="E32" s="26" t="s">
        <v>24</v>
      </c>
      <c r="F32" s="26" t="s">
        <v>24</v>
      </c>
    </row>
    <row r="33" spans="1:6" ht="13.5" customHeight="1" hidden="1">
      <c r="A33" s="37"/>
      <c r="B33" s="39" t="s">
        <v>130</v>
      </c>
      <c r="C33" s="24" t="s">
        <v>24</v>
      </c>
      <c r="D33" s="26" t="s">
        <v>24</v>
      </c>
      <c r="E33" s="26" t="s">
        <v>24</v>
      </c>
      <c r="F33" s="26" t="s">
        <v>24</v>
      </c>
    </row>
    <row r="34" spans="1:6" ht="13.5" customHeight="1">
      <c r="A34" s="37" t="s">
        <v>142</v>
      </c>
      <c r="B34" s="38" t="s">
        <v>143</v>
      </c>
      <c r="C34" s="45" t="s">
        <v>195</v>
      </c>
      <c r="D34" s="26" t="s">
        <v>24</v>
      </c>
      <c r="E34" s="26" t="s">
        <v>24</v>
      </c>
      <c r="F34" s="26" t="s">
        <v>24</v>
      </c>
    </row>
    <row r="35" spans="1:6" ht="12.75">
      <c r="A35" s="37"/>
      <c r="B35" s="39" t="s">
        <v>128</v>
      </c>
      <c r="C35" s="46" t="s">
        <v>196</v>
      </c>
      <c r="D35" s="26" t="s">
        <v>24</v>
      </c>
      <c r="E35" s="26" t="s">
        <v>24</v>
      </c>
      <c r="F35" s="26" t="s">
        <v>24</v>
      </c>
    </row>
    <row r="36" spans="1:6" ht="12.75">
      <c r="A36" s="37"/>
      <c r="B36" s="39" t="s">
        <v>129</v>
      </c>
      <c r="C36" s="46" t="s">
        <v>197</v>
      </c>
      <c r="D36" s="26" t="s">
        <v>24</v>
      </c>
      <c r="E36" s="26" t="s">
        <v>24</v>
      </c>
      <c r="F36" s="26" t="s">
        <v>24</v>
      </c>
    </row>
    <row r="37" spans="1:6" ht="12.75" hidden="1">
      <c r="A37" s="37"/>
      <c r="B37" s="39" t="s">
        <v>130</v>
      </c>
      <c r="C37" s="45" t="s">
        <v>24</v>
      </c>
      <c r="D37" s="26" t="s">
        <v>24</v>
      </c>
      <c r="E37" s="26" t="s">
        <v>24</v>
      </c>
      <c r="F37" s="26" t="s">
        <v>24</v>
      </c>
    </row>
    <row r="38" spans="1:6" ht="12.75">
      <c r="A38" s="42" t="s">
        <v>144</v>
      </c>
      <c r="B38" s="38" t="s">
        <v>145</v>
      </c>
      <c r="C38" s="45" t="s">
        <v>195</v>
      </c>
      <c r="D38" s="26" t="s">
        <v>24</v>
      </c>
      <c r="E38" s="26" t="s">
        <v>24</v>
      </c>
      <c r="F38" s="26" t="s">
        <v>24</v>
      </c>
    </row>
    <row r="39" spans="1:6" ht="12.75">
      <c r="A39" s="37"/>
      <c r="B39" s="39" t="s">
        <v>128</v>
      </c>
      <c r="C39" s="46" t="s">
        <v>196</v>
      </c>
      <c r="D39" s="26" t="s">
        <v>24</v>
      </c>
      <c r="E39" s="26" t="s">
        <v>24</v>
      </c>
      <c r="F39" s="26" t="s">
        <v>24</v>
      </c>
    </row>
    <row r="40" spans="1:6" ht="12.75">
      <c r="A40" s="37"/>
      <c r="B40" s="39" t="s">
        <v>129</v>
      </c>
      <c r="C40" s="46" t="s">
        <v>197</v>
      </c>
      <c r="D40" s="26" t="s">
        <v>24</v>
      </c>
      <c r="E40" s="26" t="s">
        <v>24</v>
      </c>
      <c r="F40" s="26" t="s">
        <v>24</v>
      </c>
    </row>
    <row r="41" spans="1:6" ht="12.75" hidden="1">
      <c r="A41" s="37"/>
      <c r="B41" s="39" t="s">
        <v>130</v>
      </c>
      <c r="D41" s="26" t="s">
        <v>24</v>
      </c>
      <c r="E41" s="26" t="s">
        <v>24</v>
      </c>
      <c r="F41" s="26" t="s">
        <v>24</v>
      </c>
    </row>
    <row r="42" spans="1:6" ht="25.5">
      <c r="A42" s="35" t="s">
        <v>38</v>
      </c>
      <c r="B42" s="36" t="s">
        <v>146</v>
      </c>
      <c r="C42" s="24" t="s">
        <v>34</v>
      </c>
      <c r="D42" s="26">
        <v>445.36</v>
      </c>
      <c r="E42" s="26">
        <v>425.78</v>
      </c>
      <c r="F42" s="26">
        <v>459.84</v>
      </c>
    </row>
    <row r="43" spans="1:6" ht="12.75">
      <c r="A43" s="35"/>
      <c r="B43" s="43" t="s">
        <v>147</v>
      </c>
      <c r="C43" s="24" t="s">
        <v>36</v>
      </c>
      <c r="D43" s="47">
        <f>D42/D44</f>
        <v>1.9700092891582255</v>
      </c>
      <c r="E43" s="47">
        <f>E42/E44</f>
        <v>1.9353636363636362</v>
      </c>
      <c r="F43" s="47">
        <f>F42/F44</f>
        <v>2.090181818181818</v>
      </c>
    </row>
    <row r="44" spans="1:6" ht="12.75">
      <c r="A44" s="35"/>
      <c r="B44" s="43" t="s">
        <v>15</v>
      </c>
      <c r="C44" s="24" t="s">
        <v>37</v>
      </c>
      <c r="D44" s="26">
        <v>226.07</v>
      </c>
      <c r="E44" s="26">
        <v>220</v>
      </c>
      <c r="F44" s="26">
        <v>220</v>
      </c>
    </row>
    <row r="45" spans="1:6" ht="12.75">
      <c r="A45" s="35" t="s">
        <v>109</v>
      </c>
      <c r="B45" s="36" t="s">
        <v>148</v>
      </c>
      <c r="C45" s="24" t="s">
        <v>34</v>
      </c>
      <c r="D45" s="26">
        <v>119.3</v>
      </c>
      <c r="E45" s="26">
        <v>119.3</v>
      </c>
      <c r="F45" s="26">
        <v>133.5</v>
      </c>
    </row>
    <row r="46" spans="1:6" ht="12.75">
      <c r="A46" s="35" t="s">
        <v>111</v>
      </c>
      <c r="B46" s="36" t="s">
        <v>149</v>
      </c>
      <c r="C46" s="24" t="s">
        <v>34</v>
      </c>
      <c r="D46" s="26">
        <v>10</v>
      </c>
      <c r="E46" s="26">
        <v>10</v>
      </c>
      <c r="F46" s="26">
        <v>10.3</v>
      </c>
    </row>
    <row r="47" spans="1:6" ht="25.5">
      <c r="A47" s="35" t="s">
        <v>39</v>
      </c>
      <c r="B47" s="36" t="s">
        <v>150</v>
      </c>
      <c r="C47" s="24" t="s">
        <v>34</v>
      </c>
      <c r="D47" s="26">
        <f>610.07+207.42</f>
        <v>817.49</v>
      </c>
      <c r="E47" s="26">
        <f>610.07+207.42</f>
        <v>817.49</v>
      </c>
      <c r="F47" s="26">
        <f>641.18+218</f>
        <v>859.18</v>
      </c>
    </row>
    <row r="48" spans="1:6" ht="25.5">
      <c r="A48" s="35" t="s">
        <v>40</v>
      </c>
      <c r="B48" s="36" t="s">
        <v>151</v>
      </c>
      <c r="C48" s="24" t="s">
        <v>34</v>
      </c>
      <c r="D48" s="26">
        <v>93.7</v>
      </c>
      <c r="E48" s="26">
        <v>93.7</v>
      </c>
      <c r="F48" s="26">
        <v>93.7</v>
      </c>
    </row>
    <row r="49" spans="1:6" ht="12.75">
      <c r="A49" s="35" t="s">
        <v>58</v>
      </c>
      <c r="B49" s="36" t="s">
        <v>152</v>
      </c>
      <c r="C49" s="24" t="s">
        <v>34</v>
      </c>
      <c r="D49" s="26">
        <v>249.01</v>
      </c>
      <c r="E49" s="26">
        <v>249.01</v>
      </c>
      <c r="F49" s="26">
        <v>261.71</v>
      </c>
    </row>
    <row r="50" spans="1:6" ht="12.75">
      <c r="A50" s="35"/>
      <c r="B50" s="43" t="s">
        <v>75</v>
      </c>
      <c r="C50" s="24"/>
      <c r="D50" s="26" t="s">
        <v>24</v>
      </c>
      <c r="E50" s="26" t="s">
        <v>24</v>
      </c>
      <c r="F50" s="26" t="s">
        <v>24</v>
      </c>
    </row>
    <row r="51" spans="1:6" ht="12.75">
      <c r="A51" s="35"/>
      <c r="B51" s="43" t="s">
        <v>20</v>
      </c>
      <c r="C51" s="24" t="s">
        <v>34</v>
      </c>
      <c r="D51" s="26">
        <f>185.83+63.18</f>
        <v>249.01000000000002</v>
      </c>
      <c r="E51" s="26">
        <f>185.83+63.18</f>
        <v>249.01000000000002</v>
      </c>
      <c r="F51" s="26">
        <f>195.31+66.4</f>
        <v>261.71000000000004</v>
      </c>
    </row>
    <row r="52" spans="1:6" ht="12.75">
      <c r="A52" s="35" t="s">
        <v>59</v>
      </c>
      <c r="B52" s="36" t="s">
        <v>153</v>
      </c>
      <c r="C52" s="24" t="s">
        <v>34</v>
      </c>
      <c r="D52" s="26">
        <v>0.615</v>
      </c>
      <c r="E52" s="26">
        <v>0.62</v>
      </c>
      <c r="F52" s="26">
        <v>0.63</v>
      </c>
    </row>
    <row r="53" spans="1:6" ht="12.75">
      <c r="A53" s="35"/>
      <c r="B53" s="43" t="s">
        <v>75</v>
      </c>
      <c r="C53" s="24"/>
      <c r="D53" s="26" t="s">
        <v>24</v>
      </c>
      <c r="E53" s="26" t="s">
        <v>24</v>
      </c>
      <c r="F53" s="26" t="s">
        <v>24</v>
      </c>
    </row>
    <row r="54" spans="1:6" ht="12.75">
      <c r="A54" s="35"/>
      <c r="B54" s="43" t="s">
        <v>20</v>
      </c>
      <c r="C54" s="24" t="s">
        <v>34</v>
      </c>
      <c r="D54" s="26" t="s">
        <v>24</v>
      </c>
      <c r="E54" s="26" t="s">
        <v>24</v>
      </c>
      <c r="F54" s="26" t="s">
        <v>24</v>
      </c>
    </row>
    <row r="55" spans="1:6" ht="12.75">
      <c r="A55" s="35" t="s">
        <v>62</v>
      </c>
      <c r="B55" s="36" t="s">
        <v>154</v>
      </c>
      <c r="C55" s="24" t="s">
        <v>34</v>
      </c>
      <c r="D55" s="26">
        <v>308.96</v>
      </c>
      <c r="E55" s="26">
        <v>308.96</v>
      </c>
      <c r="F55" s="26">
        <v>318.23</v>
      </c>
    </row>
    <row r="56" spans="1:6" ht="25.5">
      <c r="A56" s="35" t="s">
        <v>63</v>
      </c>
      <c r="B56" s="36" t="s">
        <v>155</v>
      </c>
      <c r="C56" s="24" t="s">
        <v>34</v>
      </c>
      <c r="D56" s="26" t="s">
        <v>24</v>
      </c>
      <c r="E56" s="26" t="s">
        <v>24</v>
      </c>
      <c r="F56" s="26" t="s">
        <v>24</v>
      </c>
    </row>
    <row r="57" spans="1:6" ht="12.75">
      <c r="A57" s="35" t="s">
        <v>64</v>
      </c>
      <c r="B57" s="36" t="s">
        <v>156</v>
      </c>
      <c r="C57" s="24" t="s">
        <v>34</v>
      </c>
      <c r="D57" s="26" t="s">
        <v>24</v>
      </c>
      <c r="E57" s="26" t="s">
        <v>24</v>
      </c>
      <c r="F57" s="26" t="s">
        <v>24</v>
      </c>
    </row>
    <row r="58" spans="1:6" ht="12.75">
      <c r="A58" s="35" t="s">
        <v>65</v>
      </c>
      <c r="B58" s="36" t="s">
        <v>157</v>
      </c>
      <c r="C58" s="24" t="s">
        <v>34</v>
      </c>
      <c r="D58" s="26">
        <f>D55+D52+D49+D48+D47+D46+D45+D42+D13</f>
        <v>6842.594999999999</v>
      </c>
      <c r="E58" s="26">
        <f>E55+E52+E49+E48+E47+E46+E45+E42+E13</f>
        <v>7253.16</v>
      </c>
      <c r="F58" s="26">
        <f>F55+F52+F49+F48+F47+F46+F45+F42+F13</f>
        <v>7654.98</v>
      </c>
    </row>
    <row r="59" spans="1:6" ht="12.75">
      <c r="A59" s="35" t="s">
        <v>66</v>
      </c>
      <c r="B59" s="44" t="s">
        <v>158</v>
      </c>
      <c r="C59" s="24" t="s">
        <v>34</v>
      </c>
      <c r="D59" s="26">
        <f>D60-D58</f>
        <v>0.005000000001018634</v>
      </c>
      <c r="E59" s="26">
        <f>E60-E58</f>
        <v>0</v>
      </c>
      <c r="F59" s="26">
        <f>F60-F58</f>
        <v>0.020000000000436557</v>
      </c>
    </row>
    <row r="60" spans="1:6" ht="12.75">
      <c r="A60" s="35" t="s">
        <v>67</v>
      </c>
      <c r="B60" s="44" t="s">
        <v>85</v>
      </c>
      <c r="C60" s="24" t="s">
        <v>34</v>
      </c>
      <c r="D60" s="26">
        <v>6842.6</v>
      </c>
      <c r="E60" s="26">
        <v>7253.16</v>
      </c>
      <c r="F60" s="26">
        <v>7655</v>
      </c>
    </row>
    <row r="61" spans="1:6" ht="12.75">
      <c r="A61" s="35"/>
      <c r="B61" s="44"/>
      <c r="C61" s="24"/>
      <c r="D61" s="26" t="s">
        <v>24</v>
      </c>
      <c r="E61" s="26" t="s">
        <v>24</v>
      </c>
      <c r="F61" s="26" t="s">
        <v>24</v>
      </c>
    </row>
    <row r="62" spans="1:6" ht="12.75">
      <c r="A62" s="35" t="s">
        <v>68</v>
      </c>
      <c r="B62" s="44" t="s">
        <v>159</v>
      </c>
      <c r="C62" s="24" t="s">
        <v>190</v>
      </c>
      <c r="D62" s="50">
        <v>8</v>
      </c>
      <c r="E62" s="50">
        <v>8</v>
      </c>
      <c r="F62" s="50">
        <v>8</v>
      </c>
    </row>
    <row r="63" spans="1:6" ht="12.75">
      <c r="A63" s="35" t="s">
        <v>70</v>
      </c>
      <c r="B63" s="44" t="s">
        <v>160</v>
      </c>
      <c r="C63" s="24" t="s">
        <v>190</v>
      </c>
      <c r="D63" s="50">
        <v>3.2</v>
      </c>
      <c r="E63" s="50">
        <v>3.2</v>
      </c>
      <c r="F63" s="50">
        <v>3.2</v>
      </c>
    </row>
    <row r="64" spans="1:6" ht="12.75">
      <c r="A64" s="35" t="s">
        <v>161</v>
      </c>
      <c r="B64" s="44" t="s">
        <v>162</v>
      </c>
      <c r="C64" s="24" t="s">
        <v>191</v>
      </c>
      <c r="D64" s="26">
        <v>8987.1</v>
      </c>
      <c r="E64" s="26">
        <v>8987.1</v>
      </c>
      <c r="F64" s="26">
        <v>8987.1</v>
      </c>
    </row>
    <row r="65" spans="1:6" ht="12.75">
      <c r="A65" s="35" t="s">
        <v>163</v>
      </c>
      <c r="B65" s="44" t="s">
        <v>164</v>
      </c>
      <c r="C65" s="24" t="s">
        <v>191</v>
      </c>
      <c r="D65" s="26">
        <v>0</v>
      </c>
      <c r="E65" s="26">
        <v>0</v>
      </c>
      <c r="F65" s="26">
        <v>0</v>
      </c>
    </row>
    <row r="66" spans="1:6" ht="12.75">
      <c r="A66" s="35" t="s">
        <v>165</v>
      </c>
      <c r="B66" s="44" t="s">
        <v>166</v>
      </c>
      <c r="C66" s="24" t="s">
        <v>191</v>
      </c>
      <c r="D66" s="26">
        <v>8607.1</v>
      </c>
      <c r="E66" s="26">
        <v>8607.1</v>
      </c>
      <c r="F66" s="26">
        <v>8607.1</v>
      </c>
    </row>
    <row r="67" spans="1:6" ht="12.75">
      <c r="A67" s="35"/>
      <c r="B67" s="43" t="s">
        <v>75</v>
      </c>
      <c r="C67" s="24"/>
      <c r="D67" s="26" t="s">
        <v>24</v>
      </c>
      <c r="E67" s="26" t="s">
        <v>24</v>
      </c>
      <c r="F67" s="26" t="s">
        <v>24</v>
      </c>
    </row>
    <row r="68" spans="1:6" ht="12.75">
      <c r="A68" s="35" t="s">
        <v>167</v>
      </c>
      <c r="B68" s="36" t="s">
        <v>5</v>
      </c>
      <c r="C68" s="24" t="s">
        <v>191</v>
      </c>
      <c r="D68" s="26">
        <v>0</v>
      </c>
      <c r="E68" s="26">
        <v>0</v>
      </c>
      <c r="F68" s="26">
        <v>0</v>
      </c>
    </row>
    <row r="69" spans="1:6" ht="12.75">
      <c r="A69" s="35" t="s">
        <v>168</v>
      </c>
      <c r="B69" s="36" t="s">
        <v>169</v>
      </c>
      <c r="C69" s="24" t="s">
        <v>191</v>
      </c>
      <c r="D69" s="26">
        <v>8607.1</v>
      </c>
      <c r="E69" s="26">
        <v>8607.1</v>
      </c>
      <c r="F69" s="26">
        <v>8607.1</v>
      </c>
    </row>
    <row r="70" spans="1:6" ht="25.5">
      <c r="A70" s="35" t="s">
        <v>170</v>
      </c>
      <c r="B70" s="44" t="s">
        <v>171</v>
      </c>
      <c r="C70" s="24" t="s">
        <v>43</v>
      </c>
      <c r="D70" s="26">
        <v>2.05</v>
      </c>
      <c r="E70" s="26">
        <v>2</v>
      </c>
      <c r="F70" s="26">
        <v>2</v>
      </c>
    </row>
    <row r="71" spans="1:6" ht="12.75">
      <c r="A71" s="35" t="s">
        <v>172</v>
      </c>
      <c r="B71" s="44" t="s">
        <v>173</v>
      </c>
      <c r="C71" s="24" t="s">
        <v>47</v>
      </c>
      <c r="D71" s="52">
        <v>1.85</v>
      </c>
      <c r="E71" s="52">
        <v>1.85</v>
      </c>
      <c r="F71" s="52">
        <v>1.85</v>
      </c>
    </row>
    <row r="72" spans="1:6" ht="12.75">
      <c r="A72" s="35" t="s">
        <v>174</v>
      </c>
      <c r="B72" s="44" t="s">
        <v>175</v>
      </c>
      <c r="C72" s="24" t="s">
        <v>47</v>
      </c>
      <c r="D72" s="26" t="s">
        <v>24</v>
      </c>
      <c r="E72" s="26" t="s">
        <v>24</v>
      </c>
      <c r="F72" s="26" t="s">
        <v>24</v>
      </c>
    </row>
    <row r="73" spans="1:6" ht="12.75">
      <c r="A73" s="35" t="s">
        <v>176</v>
      </c>
      <c r="B73" s="44" t="s">
        <v>177</v>
      </c>
      <c r="C73" s="24" t="s">
        <v>46</v>
      </c>
      <c r="D73" s="26" t="s">
        <v>24</v>
      </c>
      <c r="E73" s="26" t="s">
        <v>24</v>
      </c>
      <c r="F73" s="26" t="s">
        <v>24</v>
      </c>
    </row>
    <row r="74" spans="1:6" ht="12.75">
      <c r="A74" s="35" t="s">
        <v>178</v>
      </c>
      <c r="B74" s="44" t="s">
        <v>179</v>
      </c>
      <c r="C74" s="24" t="s">
        <v>46</v>
      </c>
      <c r="D74" s="50">
        <v>1</v>
      </c>
      <c r="E74" s="50">
        <v>1</v>
      </c>
      <c r="F74" s="50">
        <v>1</v>
      </c>
    </row>
    <row r="75" spans="1:6" ht="12.75">
      <c r="A75" s="35" t="s">
        <v>180</v>
      </c>
      <c r="B75" s="44" t="s">
        <v>181</v>
      </c>
      <c r="C75" s="24" t="s">
        <v>46</v>
      </c>
      <c r="D75" s="50">
        <v>4</v>
      </c>
      <c r="E75" s="50">
        <v>4</v>
      </c>
      <c r="F75" s="50">
        <v>4</v>
      </c>
    </row>
    <row r="76" spans="1:6" ht="12.75">
      <c r="A76" s="35" t="s">
        <v>182</v>
      </c>
      <c r="B76" s="44" t="s">
        <v>183</v>
      </c>
      <c r="C76" s="24" t="s">
        <v>44</v>
      </c>
      <c r="D76" s="26">
        <v>5</v>
      </c>
      <c r="E76" s="26">
        <v>5</v>
      </c>
      <c r="F76" s="26">
        <v>5</v>
      </c>
    </row>
    <row r="77" spans="1:6" ht="25.5">
      <c r="A77" s="35" t="s">
        <v>184</v>
      </c>
      <c r="B77" s="44" t="s">
        <v>185</v>
      </c>
      <c r="C77" s="24" t="s">
        <v>192</v>
      </c>
      <c r="D77" s="26">
        <v>153.01</v>
      </c>
      <c r="E77" s="26">
        <v>153</v>
      </c>
      <c r="F77" s="26">
        <v>153</v>
      </c>
    </row>
    <row r="78" spans="1:6" ht="25.5">
      <c r="A78" s="35" t="s">
        <v>186</v>
      </c>
      <c r="B78" s="44" t="s">
        <v>187</v>
      </c>
      <c r="C78" s="24" t="s">
        <v>193</v>
      </c>
      <c r="D78" s="26">
        <v>25.15</v>
      </c>
      <c r="E78" s="26">
        <v>24.48</v>
      </c>
      <c r="F78" s="26">
        <v>24.48</v>
      </c>
    </row>
    <row r="79" spans="1:6" ht="25.5">
      <c r="A79" s="35" t="s">
        <v>188</v>
      </c>
      <c r="B79" s="44" t="s">
        <v>189</v>
      </c>
      <c r="C79" s="24" t="s">
        <v>194</v>
      </c>
      <c r="D79" s="26">
        <v>0.9</v>
      </c>
      <c r="E79" s="26">
        <v>0.9</v>
      </c>
      <c r="F79" s="26">
        <v>0.9</v>
      </c>
    </row>
  </sheetData>
  <sheetProtection/>
  <mergeCells count="12">
    <mergeCell ref="C7:D7"/>
    <mergeCell ref="C8:F8"/>
    <mergeCell ref="A10:A11"/>
    <mergeCell ref="B10:B11"/>
    <mergeCell ref="C10:C11"/>
    <mergeCell ref="D10:F10"/>
    <mergeCell ref="B1:D1"/>
    <mergeCell ref="C3:F3"/>
    <mergeCell ref="C4:F4"/>
    <mergeCell ref="C5:F5"/>
    <mergeCell ref="B2:D2"/>
    <mergeCell ref="C6:F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User</cp:lastModifiedBy>
  <cp:lastPrinted>2012-03-14T08:04:42Z</cp:lastPrinted>
  <dcterms:created xsi:type="dcterms:W3CDTF">2010-02-16T14:16:42Z</dcterms:created>
  <dcterms:modified xsi:type="dcterms:W3CDTF">2012-03-22T16:53:16Z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